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45" windowHeight="3885" activeTab="0"/>
  </bookViews>
  <sheets>
    <sheet name="для отдела РМ" sheetId="1" r:id="rId1"/>
    <sheet name="Лист3" sheetId="2" r:id="rId2"/>
  </sheets>
  <definedNames>
    <definedName name="_xlnm.Print_Titles" localSheetId="0">'для отдела РМ'!$5:$9</definedName>
    <definedName name="_xlnm.Print_Area" localSheetId="0">'для отдела РМ'!$A$1:$N$78</definedName>
  </definedNames>
  <calcPr fullCalcOnLoad="1"/>
</workbook>
</file>

<file path=xl/sharedStrings.xml><?xml version="1.0" encoding="utf-8"?>
<sst xmlns="http://schemas.openxmlformats.org/spreadsheetml/2006/main" count="203" uniqueCount="147">
  <si>
    <t>Аналитический код</t>
  </si>
  <si>
    <t xml:space="preserve"> </t>
  </si>
  <si>
    <t>Наименование муниципальной программы, подпрограммы, задачи, мероприятия, показателя</t>
  </si>
  <si>
    <t>Региональная классификация / единица измерения</t>
  </si>
  <si>
    <t>ЦС КБК</t>
  </si>
  <si>
    <t>В соответствии с актуальной редакцией муниципальной программы</t>
  </si>
  <si>
    <t>В соответствии с проектом постановления о внесении изменений</t>
  </si>
  <si>
    <t>Динамика (+/-)</t>
  </si>
  <si>
    <t>Объем финансирования планового года (тыс. руб.) / значение показателей мероприятия</t>
  </si>
  <si>
    <t>Обоснования корректировки объемов финансировани / изменения значений показателей мероприятия</t>
  </si>
  <si>
    <t>Муниципальная программа «Молодежь Северодвинска»</t>
  </si>
  <si>
    <r>
      <t xml:space="preserve">Подпрограмма </t>
    </r>
    <r>
      <rPr>
        <sz val="12"/>
        <color indexed="8"/>
        <rFont val="Times New Roman"/>
        <family val="1"/>
      </rPr>
      <t>«Я гражданин»</t>
    </r>
  </si>
  <si>
    <r>
      <t xml:space="preserve">Задача 1 </t>
    </r>
    <r>
      <rPr>
        <sz val="12"/>
        <rFont val="Times New Roman"/>
        <family val="1"/>
      </rPr>
      <t>«Формирование национально-государственной идентичности у молодежи»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</si>
  <si>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</si>
  <si>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</si>
  <si>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</si>
  <si>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</si>
  <si>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</si>
  <si>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</rPr>
      <t xml:space="preserve"> «Развитие гражданско-патриотического воспитания молодежи»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</si>
  <si>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</si>
  <si>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ролевых игр, фестивалей, слётов»</t>
    </r>
  </si>
  <si>
    <t>Мероприятие 2.06 «Поддержка деятельности народных дружин»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</si>
  <si>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членов народных дружин»</t>
    </r>
  </si>
  <si>
    <r>
      <t xml:space="preserve">Подпрограмма </t>
    </r>
    <r>
      <rPr>
        <sz val="12"/>
        <color indexed="8"/>
        <rFont val="Times New Roman"/>
        <family val="1"/>
      </rPr>
      <t>«Я профессионал»</t>
    </r>
  </si>
  <si>
    <r>
      <t xml:space="preserve">Задача 1 </t>
    </r>
    <r>
      <rPr>
        <sz val="12"/>
        <color indexed="8"/>
        <rFont val="Times New Roman"/>
        <family val="1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</si>
  <si>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</si>
  <si>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3</t>
    </r>
    <r>
      <rPr>
        <sz val="12"/>
        <color indexed="8"/>
        <rFont val="Times New Roman"/>
        <family val="1"/>
      </rPr>
      <t xml:space="preserve"> «Количество трудочасов, отработанных несовершеннолетними на временных и сезонных работах»</t>
    </r>
  </si>
  <si>
    <r>
      <t xml:space="preserve">Задача 2 </t>
    </r>
    <r>
      <rPr>
        <sz val="12"/>
        <color indexed="8"/>
        <rFont val="Times New Roman"/>
        <family val="1"/>
      </rPr>
      <t>«Повышение конкурентоспособности молодежи в профессиональной деятельности»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</si>
  <si>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</si>
  <si>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</si>
  <si>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</si>
  <si>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совершенных поездок»</t>
    </r>
  </si>
  <si>
    <r>
      <t xml:space="preserve">Подпрограмма </t>
    </r>
    <r>
      <rPr>
        <sz val="12"/>
        <color indexed="8"/>
        <rFont val="Times New Roman"/>
        <family val="1"/>
      </rPr>
      <t>«Я молодой»</t>
    </r>
  </si>
  <si>
    <r>
      <t xml:space="preserve">Задача 3 </t>
    </r>
    <r>
      <rPr>
        <sz val="12"/>
        <color indexed="8"/>
        <rFont val="Times New Roman"/>
        <family val="1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</si>
  <si>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</si>
  <si>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мероприятий, акций, конкурсов с участием молодых семей с детьми»</t>
    </r>
  </si>
  <si>
    <t xml:space="preserve">Мероприятие 3.02 «Реализация проекта «Солнечный двор» </t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</si>
  <si>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принявших участие в мероприятиях проекта»</t>
    </r>
  </si>
  <si>
    <r>
      <t xml:space="preserve">Задача 4 </t>
    </r>
    <r>
      <rPr>
        <sz val="12"/>
        <color indexed="8"/>
        <rFont val="Times New Roman"/>
        <family val="1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</si>
  <si>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</si>
  <si>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поддерживаемых проектов»</t>
    </r>
  </si>
  <si>
    <r>
      <t xml:space="preserve">Задача 5 </t>
    </r>
    <r>
      <rPr>
        <sz val="12"/>
        <color indexed="8"/>
        <rFont val="Times New Roman"/>
        <family val="1"/>
      </rPr>
      <t>«Поддержка общественно значимых молодежных инициатив»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</si>
  <si>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</si>
  <si>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</si>
  <si>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проектов, получивших поддержку на конкурсе»</t>
    </r>
  </si>
  <si>
    <r>
      <t xml:space="preserve">Подпрограмма </t>
    </r>
    <r>
      <rPr>
        <sz val="12"/>
        <color indexed="8"/>
        <rFont val="Times New Roman"/>
        <family val="1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</si>
  <si>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</rPr>
      <t>Задача 1</t>
    </r>
    <r>
      <rPr>
        <sz val="12"/>
        <color indexed="8"/>
        <rFont val="Times New Roman"/>
        <family val="1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</si>
  <si>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</si>
  <si>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 МАУ «Молодежный центр»</t>
    </r>
  </si>
  <si>
    <r>
      <t xml:space="preserve">Показатель 9 </t>
    </r>
    <r>
      <rPr>
        <sz val="12"/>
        <color indexed="8"/>
        <rFont val="Times New Roman"/>
        <family val="1"/>
      </rPr>
      <t>«Среднесписочная численность работников МАУ «Молодежный центр»</t>
    </r>
  </si>
  <si>
    <t>Мероприятие 1.10 «Проведение ремонтных работ в МАУ «Молодежный центр»</t>
  </si>
  <si>
    <r>
      <t xml:space="preserve">Показатель 3 </t>
    </r>
    <r>
      <rPr>
        <sz val="12"/>
        <color indexed="8"/>
        <rFont val="Times New Roman"/>
        <family val="1"/>
      </rPr>
      <t xml:space="preserve">«Количество помещений МАУ «Молодежный центр», в которых проведен косметический ремонт» </t>
    </r>
  </si>
  <si>
    <r>
      <rPr>
        <b/>
        <sz val="12"/>
        <color indexed="8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 «Информационно-аналитическое обеспечение молодежной политики»</t>
    </r>
  </si>
  <si>
    <t>Мероприятие 2.02 «Проведение информационной кампании в интересах реализации молодежной политики»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</si>
  <si>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</si>
  <si>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2.04 «Проведение социологических исследований в молодежной среде по актуальным проблемам»</t>
  </si>
  <si>
    <r>
      <t xml:space="preserve">Показатель 2 </t>
    </r>
    <r>
      <rPr>
        <sz val="12"/>
        <color indexed="8"/>
        <rFont val="Times New Roman"/>
        <family val="1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</si>
  <si>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П4 3 0000000</t>
  </si>
  <si>
    <t>П4 3 0300000</t>
  </si>
  <si>
    <t>П4 3 0400000</t>
  </si>
  <si>
    <t>П4 3 0500000</t>
  </si>
  <si>
    <t>П4 4 0000000</t>
  </si>
  <si>
    <t>П4 4 0100000</t>
  </si>
  <si>
    <t>П4 4 0200000</t>
  </si>
  <si>
    <t>Y00000</t>
  </si>
  <si>
    <t>Y11000</t>
  </si>
  <si>
    <t>Y11100</t>
  </si>
  <si>
    <t>Y11101</t>
  </si>
  <si>
    <t>Y11102</t>
  </si>
  <si>
    <t>Y11200</t>
  </si>
  <si>
    <t>Y11202</t>
  </si>
  <si>
    <t>Y11206</t>
  </si>
  <si>
    <t>Y12000</t>
  </si>
  <si>
    <t>Y12100</t>
  </si>
  <si>
    <t>Y12101</t>
  </si>
  <si>
    <t>Y12200</t>
  </si>
  <si>
    <t>Y12201</t>
  </si>
  <si>
    <t>Y12202</t>
  </si>
  <si>
    <t>Y13000</t>
  </si>
  <si>
    <t>Y13300</t>
  </si>
  <si>
    <t>Y13301</t>
  </si>
  <si>
    <t>Y13302</t>
  </si>
  <si>
    <t>Y13400</t>
  </si>
  <si>
    <t>Y13401</t>
  </si>
  <si>
    <t>Y13500</t>
  </si>
  <si>
    <t>Y13501</t>
  </si>
  <si>
    <t>Y14000</t>
  </si>
  <si>
    <t>Y14100</t>
  </si>
  <si>
    <t>Y14101</t>
  </si>
  <si>
    <t>Y14110</t>
  </si>
  <si>
    <t>Y14200</t>
  </si>
  <si>
    <t>Y14202</t>
  </si>
  <si>
    <t>Y14204</t>
  </si>
  <si>
    <t>Сравнительная оценка и финансово-экономическое обоснование корректировки объемов финансирования 
и значений показателей мероприятий муниципальной программы «Молодежь Северодвинска»</t>
  </si>
  <si>
    <t>______________________  И.Д.Леонтьев</t>
  </si>
  <si>
    <t>Начальник Управления общественных связей 
и молодежной политики Администрации Северодвинска</t>
  </si>
  <si>
    <t>В связи с уменьшением объемов финансирования уменьшено значение показателя 1 на - 1 единицу. Отказ от проведения мероприятий, посвященных Дню России</t>
  </si>
  <si>
    <t>В связи с неблагоприятной эпидемиологической ситуацией не удалось провести разведывательные экспедиции в мае 2020 года. Значение показателя 2 уменьшено на -3 единицы</t>
  </si>
  <si>
    <t xml:space="preserve">Уменьшен объем финансирования мероприятия из местного бюджета на - 10,7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</si>
  <si>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 xml:space="preserve">Уменьшен объем финансирования мероприятия из местного бюджета на - 253,0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</si>
  <si>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>В связи с уменьшением объемов финансирования уменьшено значение показателя 1 на - 2 единицы. Отказ от проведения мероприятий: фестиваль "На одной земле"; Всероссийская акция "Бессмертный полк"</t>
  </si>
  <si>
    <t xml:space="preserve">Уменьшен объем финансирования мероприятия из местного бюджета на - 300,0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</si>
  <si>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 xml:space="preserve">Уменьшен объем финансирования мероприятия из местного бюджета на - 25,0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</si>
  <si>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>В связи с уменьшением объемов финансирования уменьшено значение показателя 1 на - 29 единиц</t>
  </si>
  <si>
    <t xml:space="preserve">В связи с уменьшением объемов финансирования уменьшено значение показателя 1 на - 1 единицу. Отказ от поездки делегации Северодвинска в Международный молодежный лагерь "Радуга-2020" (г. Брянск) в связи с отменой меороприятия организаторами  
</t>
  </si>
  <si>
    <t xml:space="preserve">Уменьшен объем финансирования мероприятия из местного бюджета на - 10,0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</si>
  <si>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 xml:space="preserve">Уменьшен объем финансирования мероприятия из местного бюджета на - 6,0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</si>
  <si>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>В связи с уменьшением объемов финансирования уменьшено значение показателя 1 на - 1 единицу. Отказ от проведения мероприятия "Фестиваль молодых семей"</t>
  </si>
  <si>
    <t>В связи с уменьшением объемов финансирования уменьшено значение показателя 1 на - 330 единиц. Отказ от проведения мероприятия "Фестиваль молодых семей"</t>
  </si>
  <si>
    <t xml:space="preserve">Уменьшен объем финансирования мероприятия из местного бюджета на - 16,1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</si>
  <si>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>В связи с уменьшением объемов финансирования уменьшено значение показателя 1 на - 1 единицу. Отказ от проведения "Городского турнира по игре "Что? Где? Когда?"</t>
  </si>
  <si>
    <t xml:space="preserve">Фактически сложившийся показатель по итогам конкурса проектов "Молодежь Северодвинска" в соответствии с распоряжениями Администрации Северодвинска от 17.02.2020 № 16-ра "Об итогах конкурса "Молодежь Северодвинска" и от 15.05.2020 № 111-ра "О внесении изменений в Перечень проектов, подлежащих финансированию по муниципальной программе "Молодежь Северодвинска на 2016–2021 годы" в 2020 году, утвержденный распоряжением Администрации Северодвинска от 17.02.2020 № 16-ра"
</t>
  </si>
  <si>
    <t>Уменьшен объем финансирования мероприятия из местного бюджета на - 225,0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годов». Экономия средств осуществляется за счет: - уменьшения налога на земельный участок, в связи с изменением кадастровой стоимости земельного участка с 01.01.2020 (150 тыс. рублей); - экономия по оплате коммунальных расходов, по причине приостановки деятельности учреждения на период ограничительных мероприятий в условиях распространения новой коронавирусной инфекции (75 тыс. рублей)</t>
  </si>
  <si>
    <t>Уменьшение суммы финансирования не повлечет за собой изменений значений показателей мероприятия в 2020 году</t>
  </si>
  <si>
    <t>Фактически сложившееся значения показателя в 2020 году. Значение показателя увеличено на + 1 единицу в 2021-2024 годах, в связи с изменением штатного расписания МАУ "Молодежный центр"</t>
  </si>
  <si>
    <t xml:space="preserve">Уменьшен объем финансирования мероприятия из местного бюджета на - 15,0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</si>
  <si>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>В связи с уменьшением объемов финансирования уменьшено значение показателя 1 на - 1 единицу</t>
  </si>
  <si>
    <t>В связи с уменьшением объемов финансирования уменьшено значение показателя 1 на - 5 единиц.</t>
  </si>
  <si>
    <t>Областной бюджет</t>
  </si>
  <si>
    <t>Местный бюджет</t>
  </si>
  <si>
    <t xml:space="preserve">Уменьшен объем финансирования мероприятия из местного бюджета на - 155,0 тыс. рублей в целях исполнения поручения Главы Северодвинска от 02.04.2020 № 01-02-22/8, в соответствии с решением Совета  депутатов Северодвинска от 25.06.2020 № 250 «О внесении изменений в решение Совета депутатов Северодвинска «О местном бюджете на 2020 год и на плановый период 2021 и 2022 годов» </t>
  </si>
  <si>
    <t>В связи с уменьшением объемов финансирования уменьшено значение показателя 1 на - 2 единицы. Отказ от проведения мероприятий, посвященных 75-й годовщине Победы в Великой Отечественной войне 1941-1945 годов: "Инструктаж по ТБ и оказанию первой помощи на массовых мероприятиях в рамках подготовки ВОД "Волонтёры Победы"; Всероссийской акции «Солдатская каша».
Выделение областной субсидии не повлияет на значение показателя мероприятия, в связи с тем что военно-историческая реконструкция "Берлинская наступательная операция 1945 года"  была запланирована к проведению (и учтена в показателях) в рамках муниципальной программы ранее за счет средств местного бюджета</t>
  </si>
  <si>
    <t>Средства областного бюджета в размере + 202 тыс.руб. выделены на проведение военно-исторической реконструкции "Берлинская наступательная операция 1945 года" на условиях софинансирования из местного бюджета в сумме + 101,3 тыс. руб. Объем затрат на проведение реконструкции определен в соответствии с постановлением Правительства Архангельской области от 03.03.2020 № 108-пп "О распределении субсидий из областного бюджета бюджетам муниципальных районов и городских округов Архангельской области на реализацию отдельных мероприятий государственной программы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области" на 2020 год"</t>
  </si>
  <si>
    <t>П4201S8530</t>
  </si>
  <si>
    <t>П420100000</t>
  </si>
  <si>
    <t>П420000000</t>
  </si>
  <si>
    <t>П410200000</t>
  </si>
  <si>
    <t>П4101S8540</t>
  </si>
  <si>
    <t>П410100000</t>
  </si>
  <si>
    <t>П410000000</t>
  </si>
  <si>
    <t>П400000000</t>
  </si>
  <si>
    <t>П420200000</t>
  </si>
  <si>
    <t>Средства областного бюджета в размере + 400,0 тыс.руб. выделены на проведение мероприятия  "Содействие трудоустройству несовершеннолетних граждан на территории Архангельской области". Объем затрат на проведение мероприятия определен в соответствии с постановлением Правительства Архангельской области от 24.03.2020 № 148-пп "Об утверждении распределения субсидии из областного бюджета бюджетам муниципальных районов и городских округов Архангельской в рамках государственной программы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области" на реализацию мероприятий по содействию трудоустройству несовершеннолетних граждан на территории Архангельской области на 2020 год"</t>
  </si>
  <si>
    <t>В связи с получением софинансирования из областного бюджета, значение показателя увеличено с "2162" на "6214" единиц</t>
  </si>
  <si>
    <t>П4202S8530</t>
  </si>
  <si>
    <t>Средства областного бюджета в размере + 741,6 тыс.руб. выделены на проведение областной методической площадки "Создание открытых пространств, как точка притяжения молодежи. Эффективные технологии и инструменты". Объем затрат на проведение мероприятия определен в соответствии с постановлением Правительства Архангельской области от 03.03.2020 № 108-пп "О распределении субсидий из областного бюджета бюджетам муниципальных районов и городских округов Архангельской области на реализацию отдельных мероприятий государственной программы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области" на 2020 год"</t>
  </si>
  <si>
    <t>Мероприятие 1.06 «Поддержка деятельности муниципальных учреждений по работе с молодежью»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</si>
  <si>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приобретенного оборудования»</t>
    </r>
  </si>
  <si>
    <r>
      <t xml:space="preserve">Показатель 5 </t>
    </r>
    <r>
      <rPr>
        <sz val="12"/>
        <color indexed="8"/>
        <rFont val="Times New Roman"/>
        <family val="1"/>
      </rPr>
      <t xml:space="preserve">«Количество помещений МАУ «Молодежный центр», в которых проведен косметический ремонт» </t>
    </r>
  </si>
  <si>
    <t xml:space="preserve">В связи с выделением областной субсидии увеличено значение показателя 1 на + 1 единицу </t>
  </si>
  <si>
    <t xml:space="preserve">Средства в размере 983,4 тыс. рублей перенесены на мероприятие 1.06 "Поддержка деятельности муниципальных учреждений по работе с молодежью" в целях софинансирования областной субсидии из местного бюджета </t>
  </si>
  <si>
    <t>В связи с переносом средств на мероприятие 1.06 "Поддержка деятельности муниципальных учреждений по работе с молодежью" значение показателя уменьшено на - 4 единицы</t>
  </si>
  <si>
    <t xml:space="preserve">Средства в размере + 504,0 тыс.руб. выделены на мероприятие Поддержка деятельности муниципальных учреждений по работе с молодежью (муниципальное автономного учреждения "Молодежный центр"). Объем затрат на проведение мероприятия определен в соответствии с постановлением Правительства Архангельской области от 03.03.2020 № 108-пп "О распределении субсидий из областного бюджета бюджетам муниципальных районов и городских округов Архангельской области на реализацию отдельных мероприятий государственной программы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(2014-2024 годы)" на 2020 год" </t>
  </si>
  <si>
    <t xml:space="preserve">Средства в размере 983,4 тыс. рублей перенесены с мероприятия 1.10 "Проведение ремонтных работ в МАУ "Молодежный центр" в целях софинансирования областной субсидии из местного бюджета </t>
  </si>
  <si>
    <t xml:space="preserve">Увеличено значение показателя 2 на + 4 единицы в связи с увеличением финансирования </t>
  </si>
  <si>
    <t xml:space="preserve">Увеличено значение показателя 5 на + 1 единицу в связи с увеличением финансирования </t>
  </si>
  <si>
    <t>Объем финансирования текущего года (тыс. руб.)/значение показателей мероприятия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</si>
</sst>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vertical="top" wrapText="1"/>
    </xf>
    <xf numFmtId="0" fontId="7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173" fontId="46" fillId="32" borderId="10" xfId="0" applyNumberFormat="1" applyFont="1" applyFill="1" applyBorder="1" applyAlignment="1">
      <alignment horizontal="right" vertical="center" wrapText="1"/>
    </xf>
    <xf numFmtId="49" fontId="4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47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46" fillId="32" borderId="10" xfId="0" applyNumberFormat="1" applyFont="1" applyFill="1" applyBorder="1" applyAlignment="1">
      <alignment horizontal="justify" vertical="center" shrinkToFit="1"/>
    </xf>
    <xf numFmtId="0" fontId="47" fillId="32" borderId="10" xfId="0" applyNumberFormat="1" applyFont="1" applyFill="1" applyBorder="1" applyAlignment="1">
      <alignment vertical="center" wrapText="1"/>
    </xf>
    <xf numFmtId="173" fontId="47" fillId="32" borderId="10" xfId="0" applyNumberFormat="1" applyFont="1" applyFill="1" applyBorder="1" applyAlignment="1">
      <alignment vertical="center" wrapText="1"/>
    </xf>
    <xf numFmtId="1" fontId="47" fillId="32" borderId="10" xfId="0" applyNumberFormat="1" applyFont="1" applyFill="1" applyBorder="1" applyAlignment="1">
      <alignment vertical="center" wrapText="1"/>
    </xf>
    <xf numFmtId="1" fontId="47" fillId="32" borderId="10" xfId="0" applyNumberFormat="1" applyFont="1" applyFill="1" applyBorder="1" applyAlignment="1">
      <alignment horizontal="right" vertical="center" wrapText="1"/>
    </xf>
    <xf numFmtId="173" fontId="47" fillId="32" borderId="10" xfId="0" applyNumberFormat="1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center" vertical="center" wrapText="1"/>
    </xf>
    <xf numFmtId="173" fontId="5" fillId="32" borderId="11" xfId="0" applyNumberFormat="1" applyFont="1" applyFill="1" applyBorder="1" applyAlignment="1">
      <alignment horizontal="center" vertical="center" wrapText="1"/>
    </xf>
    <xf numFmtId="173" fontId="5" fillId="32" borderId="1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49" fontId="12" fillId="32" borderId="0" xfId="0" applyNumberFormat="1" applyFont="1" applyFill="1" applyBorder="1" applyAlignment="1">
      <alignment horizontal="left" wrapText="1"/>
    </xf>
    <xf numFmtId="0" fontId="13" fillId="32" borderId="0" xfId="0" applyFont="1" applyFill="1" applyBorder="1" applyAlignment="1">
      <alignment horizontal="center" vertic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0" fontId="11" fillId="32" borderId="0" xfId="0" applyNumberFormat="1" applyFont="1" applyFill="1" applyAlignment="1">
      <alignment/>
    </xf>
    <xf numFmtId="0" fontId="11" fillId="32" borderId="0" xfId="0" applyFont="1" applyFill="1" applyAlignment="1">
      <alignment wrapText="1"/>
    </xf>
    <xf numFmtId="0" fontId="11" fillId="32" borderId="0" xfId="0" applyNumberFormat="1" applyFont="1" applyFill="1" applyAlignment="1">
      <alignment horizontal="right"/>
    </xf>
    <xf numFmtId="1" fontId="5" fillId="32" borderId="11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7" fillId="32" borderId="10" xfId="0" applyNumberFormat="1" applyFont="1" applyFill="1" applyBorder="1" applyAlignment="1">
      <alignment horizontal="center" vertical="center" wrapText="1"/>
    </xf>
    <xf numFmtId="49" fontId="46" fillId="32" borderId="10" xfId="0" applyNumberFormat="1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left" wrapText="1"/>
    </xf>
    <xf numFmtId="49" fontId="6" fillId="32" borderId="13" xfId="0" applyNumberFormat="1" applyFont="1" applyFill="1" applyBorder="1" applyAlignment="1">
      <alignment horizontal="left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47" fillId="32" borderId="10" xfId="0" applyNumberFormat="1" applyFont="1" applyFill="1" applyBorder="1" applyAlignment="1">
      <alignment horizontal="center" vertical="distributed" wrapText="1"/>
    </xf>
    <xf numFmtId="1" fontId="6" fillId="32" borderId="13" xfId="0" applyNumberFormat="1" applyFont="1" applyFill="1" applyBorder="1" applyAlignment="1">
      <alignment horizontal="left" wrapText="1"/>
    </xf>
    <xf numFmtId="1" fontId="5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vertical="center"/>
    </xf>
    <xf numFmtId="0" fontId="6" fillId="32" borderId="13" xfId="0" applyNumberFormat="1" applyFont="1" applyFill="1" applyBorder="1" applyAlignment="1">
      <alignment horizontal="left" wrapText="1"/>
    </xf>
    <xf numFmtId="0" fontId="5" fillId="32" borderId="11" xfId="0" applyNumberFormat="1" applyFont="1" applyFill="1" applyBorder="1" applyAlignment="1">
      <alignment horizontal="center" vertical="top" wrapText="1"/>
    </xf>
    <xf numFmtId="0" fontId="48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48" fillId="32" borderId="17" xfId="0" applyFont="1" applyFill="1" applyBorder="1" applyAlignment="1">
      <alignment horizontal="center" vertical="center" textRotation="90" wrapText="1"/>
    </xf>
    <xf numFmtId="0" fontId="48" fillId="32" borderId="14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wrapText="1"/>
    </xf>
    <xf numFmtId="0" fontId="48" fillId="32" borderId="17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49" fontId="11" fillId="32" borderId="0" xfId="43" applyNumberFormat="1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view="pageLayout" zoomScale="60" zoomScaleNormal="90" zoomScaleSheetLayoutView="85" zoomScalePageLayoutView="60" workbookViewId="0" topLeftCell="A3">
      <selection activeCell="I10" sqref="I10"/>
    </sheetView>
  </sheetViews>
  <sheetFormatPr defaultColWidth="9.140625" defaultRowHeight="15"/>
  <cols>
    <col min="1" max="1" width="83.57421875" style="1" customWidth="1"/>
    <col min="2" max="2" width="5.8515625" style="1" customWidth="1"/>
    <col min="3" max="3" width="11.140625" style="1" customWidth="1"/>
    <col min="4" max="4" width="17.8515625" style="2" customWidth="1"/>
    <col min="5" max="5" width="9.421875" style="1" customWidth="1"/>
    <col min="6" max="6" width="10.00390625" style="1" customWidth="1"/>
    <col min="7" max="7" width="9.57421875" style="22" customWidth="1"/>
    <col min="8" max="8" width="10.28125" style="1" customWidth="1"/>
    <col min="9" max="9" width="11.140625" style="1" customWidth="1"/>
    <col min="10" max="12" width="10.00390625" style="1" customWidth="1"/>
    <col min="13" max="13" width="10.00390625" style="22" customWidth="1"/>
    <col min="14" max="14" width="131.00390625" style="4" customWidth="1"/>
    <col min="15" max="16384" width="9.140625" style="1" customWidth="1"/>
  </cols>
  <sheetData>
    <row r="1" spans="5:14" ht="15.75" hidden="1">
      <c r="E1" s="3"/>
      <c r="F1" s="3"/>
      <c r="G1" s="3"/>
      <c r="H1" s="3"/>
      <c r="I1" s="3"/>
      <c r="J1" s="3"/>
      <c r="K1" s="3"/>
      <c r="L1" s="3"/>
      <c r="M1" s="3"/>
      <c r="N1" s="3"/>
    </row>
    <row r="2" spans="5:13" ht="15.75" hidden="1">
      <c r="E2" s="1" t="s">
        <v>1</v>
      </c>
      <c r="G2" s="21"/>
      <c r="H2" s="4"/>
      <c r="I2" s="4"/>
      <c r="J2" s="4"/>
      <c r="K2" s="4"/>
      <c r="L2" s="4"/>
      <c r="M2" s="21"/>
    </row>
    <row r="3" spans="1:14" ht="93" customHeight="1">
      <c r="A3" s="66" t="s">
        <v>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1:14" s="5" customFormat="1" ht="50.25" customHeight="1">
      <c r="A5" s="61" t="s">
        <v>2</v>
      </c>
      <c r="B5" s="56" t="s">
        <v>3</v>
      </c>
      <c r="C5" s="56" t="s">
        <v>0</v>
      </c>
      <c r="D5" s="67" t="s">
        <v>4</v>
      </c>
      <c r="E5" s="52" t="s">
        <v>146</v>
      </c>
      <c r="F5" s="53"/>
      <c r="G5" s="54"/>
      <c r="H5" s="52" t="s">
        <v>8</v>
      </c>
      <c r="I5" s="53"/>
      <c r="J5" s="53"/>
      <c r="K5" s="53"/>
      <c r="L5" s="53"/>
      <c r="M5" s="53"/>
      <c r="N5" s="61" t="s">
        <v>9</v>
      </c>
    </row>
    <row r="6" spans="1:14" s="5" customFormat="1" ht="30" customHeight="1">
      <c r="A6" s="64"/>
      <c r="B6" s="57"/>
      <c r="C6" s="57"/>
      <c r="D6" s="67"/>
      <c r="E6" s="52">
        <v>2020</v>
      </c>
      <c r="F6" s="53"/>
      <c r="G6" s="54"/>
      <c r="H6" s="52">
        <v>2021</v>
      </c>
      <c r="I6" s="53"/>
      <c r="J6" s="54"/>
      <c r="K6" s="55">
        <v>2022</v>
      </c>
      <c r="L6" s="53"/>
      <c r="M6" s="54"/>
      <c r="N6" s="62"/>
    </row>
    <row r="7" spans="1:14" s="5" customFormat="1" ht="24" customHeight="1">
      <c r="A7" s="64"/>
      <c r="B7" s="58"/>
      <c r="C7" s="57"/>
      <c r="D7" s="67"/>
      <c r="E7" s="56" t="s">
        <v>5</v>
      </c>
      <c r="F7" s="56" t="s">
        <v>6</v>
      </c>
      <c r="G7" s="56" t="s">
        <v>7</v>
      </c>
      <c r="H7" s="56" t="s">
        <v>5</v>
      </c>
      <c r="I7" s="56" t="s">
        <v>6</v>
      </c>
      <c r="J7" s="56" t="s">
        <v>7</v>
      </c>
      <c r="K7" s="56" t="s">
        <v>5</v>
      </c>
      <c r="L7" s="56" t="s">
        <v>6</v>
      </c>
      <c r="M7" s="56" t="s">
        <v>7</v>
      </c>
      <c r="N7" s="62"/>
    </row>
    <row r="8" spans="1:14" s="5" customFormat="1" ht="92.25" customHeight="1">
      <c r="A8" s="65"/>
      <c r="B8" s="59"/>
      <c r="C8" s="60"/>
      <c r="D8" s="67"/>
      <c r="E8" s="60"/>
      <c r="F8" s="60"/>
      <c r="G8" s="60"/>
      <c r="H8" s="60"/>
      <c r="I8" s="60"/>
      <c r="J8" s="60"/>
      <c r="K8" s="60"/>
      <c r="L8" s="60"/>
      <c r="M8" s="60"/>
      <c r="N8" s="63"/>
    </row>
    <row r="9" spans="1:14" s="5" customFormat="1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36">
        <v>20</v>
      </c>
    </row>
    <row r="10" spans="1:14" s="5" customFormat="1" ht="15.75">
      <c r="A10" s="7" t="s">
        <v>10</v>
      </c>
      <c r="B10" s="37"/>
      <c r="C10" s="37" t="s">
        <v>64</v>
      </c>
      <c r="D10" s="37" t="s">
        <v>130</v>
      </c>
      <c r="E10" s="6">
        <f>E13+E27+E44+E57</f>
        <v>28221.5</v>
      </c>
      <c r="F10" s="6">
        <f>F13+F27+F44+F57</f>
        <v>29021.200000000004</v>
      </c>
      <c r="G10" s="19">
        <f>F10-E10</f>
        <v>799.7000000000044</v>
      </c>
      <c r="H10" s="6">
        <f>H13+H27+H44+H57</f>
        <v>22491.7</v>
      </c>
      <c r="I10" s="6">
        <f>I13+I27+I44+I57</f>
        <v>22491.7</v>
      </c>
      <c r="J10" s="19">
        <f>I10-H10</f>
        <v>0</v>
      </c>
      <c r="K10" s="6">
        <f>K13+K27+K44+K57</f>
        <v>22491.7</v>
      </c>
      <c r="L10" s="6">
        <f>L13+L27+L44+L57</f>
        <v>22491.7</v>
      </c>
      <c r="M10" s="19">
        <f>L10-K10</f>
        <v>0</v>
      </c>
      <c r="N10" s="36"/>
    </row>
    <row r="11" spans="1:14" s="5" customFormat="1" ht="15.75">
      <c r="A11" s="7" t="s">
        <v>119</v>
      </c>
      <c r="B11" s="37">
        <v>3</v>
      </c>
      <c r="C11" s="37" t="s">
        <v>67</v>
      </c>
      <c r="D11" s="37" t="s">
        <v>128</v>
      </c>
      <c r="E11" s="14">
        <v>28221.5</v>
      </c>
      <c r="F11" s="14">
        <v>27173.6</v>
      </c>
      <c r="G11" s="19">
        <f>F11-E11</f>
        <v>-1047.9000000000015</v>
      </c>
      <c r="H11" s="14">
        <v>22491.7</v>
      </c>
      <c r="I11" s="14">
        <v>22491.7</v>
      </c>
      <c r="J11" s="19">
        <v>0</v>
      </c>
      <c r="K11" s="14">
        <v>22491.7</v>
      </c>
      <c r="L11" s="14">
        <v>22491.7</v>
      </c>
      <c r="M11" s="19">
        <v>0</v>
      </c>
      <c r="N11" s="36"/>
    </row>
    <row r="12" spans="1:14" s="5" customFormat="1" ht="15.75">
      <c r="A12" s="7" t="s">
        <v>118</v>
      </c>
      <c r="B12" s="37">
        <v>2</v>
      </c>
      <c r="C12" s="37" t="s">
        <v>67</v>
      </c>
      <c r="D12" s="37" t="s">
        <v>127</v>
      </c>
      <c r="E12" s="14">
        <v>0</v>
      </c>
      <c r="F12" s="14">
        <v>1847.6</v>
      </c>
      <c r="G12" s="19">
        <f>F12-E12</f>
        <v>1847.6</v>
      </c>
      <c r="H12" s="14">
        <v>0</v>
      </c>
      <c r="I12" s="14">
        <v>0</v>
      </c>
      <c r="J12" s="19">
        <v>0</v>
      </c>
      <c r="K12" s="14">
        <v>0</v>
      </c>
      <c r="L12" s="14">
        <v>0</v>
      </c>
      <c r="M12" s="19">
        <v>0</v>
      </c>
      <c r="N12" s="33"/>
    </row>
    <row r="13" spans="1:14" s="5" customFormat="1" ht="15.75">
      <c r="A13" s="7" t="s">
        <v>11</v>
      </c>
      <c r="B13" s="37"/>
      <c r="C13" s="37" t="s">
        <v>65</v>
      </c>
      <c r="D13" s="37" t="s">
        <v>129</v>
      </c>
      <c r="E13" s="14">
        <v>3296.7</v>
      </c>
      <c r="F13" s="14">
        <v>2780</v>
      </c>
      <c r="G13" s="19">
        <f aca="true" t="shared" si="0" ref="G13:G26">F13-E13</f>
        <v>-516.6999999999998</v>
      </c>
      <c r="H13" s="14">
        <v>2266.7</v>
      </c>
      <c r="I13" s="14">
        <v>2266.7</v>
      </c>
      <c r="J13" s="19">
        <f aca="true" t="shared" si="1" ref="J13:J26">I13-H13</f>
        <v>0</v>
      </c>
      <c r="K13" s="14">
        <v>2266.7</v>
      </c>
      <c r="L13" s="14">
        <v>2266.7</v>
      </c>
      <c r="M13" s="19">
        <f aca="true" t="shared" si="2" ref="M13:M26">L13-K13</f>
        <v>0</v>
      </c>
      <c r="N13" s="36"/>
    </row>
    <row r="14" spans="1:14" s="5" customFormat="1" ht="31.5">
      <c r="A14" s="8" t="s">
        <v>12</v>
      </c>
      <c r="B14" s="37">
        <v>3</v>
      </c>
      <c r="C14" s="37" t="s">
        <v>66</v>
      </c>
      <c r="D14" s="37" t="s">
        <v>128</v>
      </c>
      <c r="E14" s="14">
        <v>1297.3</v>
      </c>
      <c r="F14" s="14">
        <v>1333.6</v>
      </c>
      <c r="G14" s="19">
        <f t="shared" si="0"/>
        <v>36.299999999999955</v>
      </c>
      <c r="H14" s="14">
        <v>267.3</v>
      </c>
      <c r="I14" s="14">
        <v>267.3</v>
      </c>
      <c r="J14" s="19">
        <f t="shared" si="1"/>
        <v>0</v>
      </c>
      <c r="K14" s="14">
        <v>267.3</v>
      </c>
      <c r="L14" s="14">
        <v>267.3</v>
      </c>
      <c r="M14" s="19">
        <f t="shared" si="2"/>
        <v>0</v>
      </c>
      <c r="N14" s="36"/>
    </row>
    <row r="15" spans="1:14" s="5" customFormat="1" ht="54" customHeight="1">
      <c r="A15" s="9" t="s">
        <v>13</v>
      </c>
      <c r="B15" s="37"/>
      <c r="C15" s="37" t="s">
        <v>67</v>
      </c>
      <c r="D15" s="37"/>
      <c r="E15" s="14">
        <f>535.2+220+510</f>
        <v>1265.2</v>
      </c>
      <c r="F15" s="14">
        <f>1110.2+F17</f>
        <v>1312.2</v>
      </c>
      <c r="G15" s="19">
        <f t="shared" si="0"/>
        <v>47</v>
      </c>
      <c r="H15" s="14">
        <v>235.2</v>
      </c>
      <c r="I15" s="14">
        <v>235.2</v>
      </c>
      <c r="J15" s="19">
        <f t="shared" si="1"/>
        <v>0</v>
      </c>
      <c r="K15" s="14">
        <v>235.2</v>
      </c>
      <c r="L15" s="14">
        <v>235.2</v>
      </c>
      <c r="M15" s="19">
        <f t="shared" si="2"/>
        <v>0</v>
      </c>
      <c r="N15" s="38"/>
    </row>
    <row r="16" spans="1:14" s="5" customFormat="1" ht="72" customHeight="1">
      <c r="A16" s="7" t="s">
        <v>119</v>
      </c>
      <c r="B16" s="37">
        <v>3</v>
      </c>
      <c r="C16" s="37" t="s">
        <v>67</v>
      </c>
      <c r="D16" s="37" t="s">
        <v>128</v>
      </c>
      <c r="E16" s="14">
        <f>535.2+220+510</f>
        <v>1265.2</v>
      </c>
      <c r="F16" s="14">
        <v>1110.2</v>
      </c>
      <c r="G16" s="19">
        <f>F16-E16</f>
        <v>-155</v>
      </c>
      <c r="H16" s="14">
        <v>235.2</v>
      </c>
      <c r="I16" s="14">
        <v>235.2</v>
      </c>
      <c r="J16" s="19">
        <v>0</v>
      </c>
      <c r="K16" s="14">
        <v>235.2</v>
      </c>
      <c r="L16" s="14">
        <v>235.2</v>
      </c>
      <c r="M16" s="19">
        <v>0</v>
      </c>
      <c r="N16" s="36" t="s">
        <v>120</v>
      </c>
    </row>
    <row r="17" spans="1:14" s="5" customFormat="1" ht="131.25" customHeight="1">
      <c r="A17" s="7" t="s">
        <v>118</v>
      </c>
      <c r="B17" s="37">
        <v>2</v>
      </c>
      <c r="C17" s="37" t="s">
        <v>67</v>
      </c>
      <c r="D17" s="37" t="s">
        <v>127</v>
      </c>
      <c r="E17" s="14">
        <v>0</v>
      </c>
      <c r="F17" s="14">
        <v>202</v>
      </c>
      <c r="G17" s="19">
        <f t="shared" si="0"/>
        <v>202</v>
      </c>
      <c r="H17" s="14">
        <v>0</v>
      </c>
      <c r="I17" s="14">
        <v>0</v>
      </c>
      <c r="J17" s="19">
        <v>0</v>
      </c>
      <c r="K17" s="14">
        <v>0</v>
      </c>
      <c r="L17" s="14">
        <v>0</v>
      </c>
      <c r="M17" s="19">
        <v>0</v>
      </c>
      <c r="N17" s="33" t="s">
        <v>122</v>
      </c>
    </row>
    <row r="18" spans="1:14" s="5" customFormat="1" ht="115.5" customHeight="1">
      <c r="A18" s="7" t="s">
        <v>14</v>
      </c>
      <c r="B18" s="37"/>
      <c r="C18" s="37" t="s">
        <v>67</v>
      </c>
      <c r="D18" s="37"/>
      <c r="E18" s="15">
        <v>11</v>
      </c>
      <c r="F18" s="15">
        <v>9</v>
      </c>
      <c r="G18" s="31">
        <f t="shared" si="0"/>
        <v>-2</v>
      </c>
      <c r="H18" s="15">
        <v>8</v>
      </c>
      <c r="I18" s="15">
        <v>8</v>
      </c>
      <c r="J18" s="19">
        <f t="shared" si="1"/>
        <v>0</v>
      </c>
      <c r="K18" s="15">
        <v>8</v>
      </c>
      <c r="L18" s="15">
        <v>8</v>
      </c>
      <c r="M18" s="19">
        <f t="shared" si="2"/>
        <v>0</v>
      </c>
      <c r="N18" s="36" t="s">
        <v>121</v>
      </c>
    </row>
    <row r="19" spans="1:14" s="5" customFormat="1" ht="30.75" customHeight="1">
      <c r="A19" s="7" t="s">
        <v>15</v>
      </c>
      <c r="B19" s="37"/>
      <c r="C19" s="37" t="s">
        <v>67</v>
      </c>
      <c r="D19" s="37"/>
      <c r="E19" s="15">
        <v>8</v>
      </c>
      <c r="F19" s="15">
        <v>5</v>
      </c>
      <c r="G19" s="31">
        <f t="shared" si="0"/>
        <v>-3</v>
      </c>
      <c r="H19" s="15">
        <v>7</v>
      </c>
      <c r="I19" s="15">
        <v>7</v>
      </c>
      <c r="J19" s="19">
        <f t="shared" si="1"/>
        <v>0</v>
      </c>
      <c r="K19" s="15">
        <v>7</v>
      </c>
      <c r="L19" s="15">
        <v>7</v>
      </c>
      <c r="M19" s="19">
        <f t="shared" si="2"/>
        <v>0</v>
      </c>
      <c r="N19" s="32" t="s">
        <v>97</v>
      </c>
    </row>
    <row r="20" spans="1:14" s="5" customFormat="1" ht="71.25" customHeight="1">
      <c r="A20" s="9" t="s">
        <v>16</v>
      </c>
      <c r="B20" s="37">
        <v>3</v>
      </c>
      <c r="C20" s="37" t="s">
        <v>68</v>
      </c>
      <c r="D20" s="37"/>
      <c r="E20" s="14">
        <v>10.7</v>
      </c>
      <c r="F20" s="14">
        <v>0</v>
      </c>
      <c r="G20" s="19">
        <f t="shared" si="0"/>
        <v>-10.7</v>
      </c>
      <c r="H20" s="14">
        <v>10.7</v>
      </c>
      <c r="I20" s="14">
        <v>10.7</v>
      </c>
      <c r="J20" s="19">
        <f t="shared" si="1"/>
        <v>0</v>
      </c>
      <c r="K20" s="14">
        <v>10.7</v>
      </c>
      <c r="L20" s="14">
        <v>10.7</v>
      </c>
      <c r="M20" s="19">
        <f t="shared" si="2"/>
        <v>0</v>
      </c>
      <c r="N20" s="36" t="s">
        <v>98</v>
      </c>
    </row>
    <row r="21" spans="1:14" s="5" customFormat="1" ht="30.75" customHeight="1">
      <c r="A21" s="7" t="s">
        <v>17</v>
      </c>
      <c r="B21" s="37"/>
      <c r="C21" s="37" t="s">
        <v>68</v>
      </c>
      <c r="D21" s="37"/>
      <c r="E21" s="13">
        <v>1</v>
      </c>
      <c r="F21" s="13">
        <v>0</v>
      </c>
      <c r="G21" s="31">
        <f t="shared" si="0"/>
        <v>-1</v>
      </c>
      <c r="H21" s="13">
        <v>1</v>
      </c>
      <c r="I21" s="13">
        <v>1</v>
      </c>
      <c r="J21" s="19">
        <f t="shared" si="1"/>
        <v>0</v>
      </c>
      <c r="K21" s="13">
        <v>1</v>
      </c>
      <c r="L21" s="13">
        <v>1</v>
      </c>
      <c r="M21" s="19">
        <f t="shared" si="2"/>
        <v>0</v>
      </c>
      <c r="N21" s="36" t="s">
        <v>96</v>
      </c>
    </row>
    <row r="22" spans="1:14" s="5" customFormat="1" ht="15.75">
      <c r="A22" s="7" t="s">
        <v>18</v>
      </c>
      <c r="B22" s="37"/>
      <c r="C22" s="37" t="s">
        <v>69</v>
      </c>
      <c r="D22" s="37" t="s">
        <v>126</v>
      </c>
      <c r="E22" s="14">
        <v>1945.9</v>
      </c>
      <c r="F22" s="14">
        <v>1392.9</v>
      </c>
      <c r="G22" s="19">
        <f t="shared" si="0"/>
        <v>-553</v>
      </c>
      <c r="H22" s="14">
        <v>1945.9</v>
      </c>
      <c r="I22" s="14">
        <v>1945.9</v>
      </c>
      <c r="J22" s="19">
        <f t="shared" si="1"/>
        <v>0</v>
      </c>
      <c r="K22" s="14">
        <v>1945.9</v>
      </c>
      <c r="L22" s="14">
        <v>1945.9</v>
      </c>
      <c r="M22" s="19">
        <f t="shared" si="2"/>
        <v>0</v>
      </c>
      <c r="N22" s="36"/>
    </row>
    <row r="23" spans="1:14" s="5" customFormat="1" ht="66.75" customHeight="1">
      <c r="A23" s="10" t="s">
        <v>19</v>
      </c>
      <c r="B23" s="37"/>
      <c r="C23" s="37" t="s">
        <v>70</v>
      </c>
      <c r="D23" s="37"/>
      <c r="E23" s="14">
        <v>835.2</v>
      </c>
      <c r="F23" s="14">
        <v>582.2</v>
      </c>
      <c r="G23" s="19">
        <f t="shared" si="0"/>
        <v>-253</v>
      </c>
      <c r="H23" s="14">
        <v>835.2</v>
      </c>
      <c r="I23" s="14">
        <v>835.2</v>
      </c>
      <c r="J23" s="19">
        <f t="shared" si="1"/>
        <v>0</v>
      </c>
      <c r="K23" s="14">
        <v>835.2</v>
      </c>
      <c r="L23" s="14">
        <v>835.2</v>
      </c>
      <c r="M23" s="19">
        <f t="shared" si="2"/>
        <v>0</v>
      </c>
      <c r="N23" s="36" t="s">
        <v>99</v>
      </c>
    </row>
    <row r="24" spans="1:14" s="5" customFormat="1" ht="35.25" customHeight="1">
      <c r="A24" s="7" t="s">
        <v>20</v>
      </c>
      <c r="B24" s="37"/>
      <c r="C24" s="37" t="s">
        <v>70</v>
      </c>
      <c r="D24" s="37"/>
      <c r="E24" s="13">
        <v>5</v>
      </c>
      <c r="F24" s="13">
        <v>3</v>
      </c>
      <c r="G24" s="19">
        <f t="shared" si="0"/>
        <v>-2</v>
      </c>
      <c r="H24" s="13">
        <v>5</v>
      </c>
      <c r="I24" s="13">
        <v>5</v>
      </c>
      <c r="J24" s="19">
        <f t="shared" si="1"/>
        <v>0</v>
      </c>
      <c r="K24" s="13">
        <v>5</v>
      </c>
      <c r="L24" s="13">
        <v>5</v>
      </c>
      <c r="M24" s="19">
        <f t="shared" si="2"/>
        <v>0</v>
      </c>
      <c r="N24" s="36" t="s">
        <v>100</v>
      </c>
    </row>
    <row r="25" spans="1:14" s="5" customFormat="1" ht="62.25" customHeight="1">
      <c r="A25" s="10" t="s">
        <v>21</v>
      </c>
      <c r="B25" s="39"/>
      <c r="C25" s="39" t="s">
        <v>71</v>
      </c>
      <c r="D25" s="39"/>
      <c r="E25" s="17">
        <v>1100</v>
      </c>
      <c r="F25" s="17">
        <v>800</v>
      </c>
      <c r="G25" s="20">
        <f t="shared" si="0"/>
        <v>-300</v>
      </c>
      <c r="H25" s="17">
        <v>1100</v>
      </c>
      <c r="I25" s="17">
        <v>1100</v>
      </c>
      <c r="J25" s="20">
        <f t="shared" si="1"/>
        <v>0</v>
      </c>
      <c r="K25" s="17">
        <v>1100</v>
      </c>
      <c r="L25" s="17">
        <v>1100</v>
      </c>
      <c r="M25" s="20">
        <f t="shared" si="2"/>
        <v>0</v>
      </c>
      <c r="N25" s="36" t="s">
        <v>101</v>
      </c>
    </row>
    <row r="26" spans="1:14" s="5" customFormat="1" ht="20.25" customHeight="1">
      <c r="A26" s="7" t="s">
        <v>22</v>
      </c>
      <c r="B26" s="37"/>
      <c r="C26" s="37" t="s">
        <v>71</v>
      </c>
      <c r="D26" s="37"/>
      <c r="E26" s="13">
        <v>95</v>
      </c>
      <c r="F26" s="13">
        <v>66</v>
      </c>
      <c r="G26" s="19">
        <f t="shared" si="0"/>
        <v>-29</v>
      </c>
      <c r="H26" s="13">
        <v>95</v>
      </c>
      <c r="I26" s="13">
        <v>95</v>
      </c>
      <c r="J26" s="19">
        <f t="shared" si="1"/>
        <v>0</v>
      </c>
      <c r="K26" s="13">
        <v>95</v>
      </c>
      <c r="L26" s="13">
        <v>95</v>
      </c>
      <c r="M26" s="19">
        <f t="shared" si="2"/>
        <v>0</v>
      </c>
      <c r="N26" s="36" t="s">
        <v>103</v>
      </c>
    </row>
    <row r="27" spans="1:14" s="5" customFormat="1" ht="15.75">
      <c r="A27" s="7" t="s">
        <v>23</v>
      </c>
      <c r="B27" s="37"/>
      <c r="C27" s="37" t="s">
        <v>72</v>
      </c>
      <c r="D27" s="37" t="s">
        <v>125</v>
      </c>
      <c r="E27" s="14">
        <f>E28+E35</f>
        <v>384.9</v>
      </c>
      <c r="F27" s="14">
        <f>F28+F35</f>
        <v>1501.5</v>
      </c>
      <c r="G27" s="19">
        <f aca="true" t="shared" si="3" ref="G27:G47">F27-E27</f>
        <v>1116.6</v>
      </c>
      <c r="H27" s="14">
        <f>H28+H35</f>
        <v>384.9</v>
      </c>
      <c r="I27" s="14">
        <f>I28+I35</f>
        <v>384.9</v>
      </c>
      <c r="J27" s="19">
        <f aca="true" t="shared" si="4" ref="J27:J47">I27-H27</f>
        <v>0</v>
      </c>
      <c r="K27" s="14">
        <f>K28+K35</f>
        <v>384.9</v>
      </c>
      <c r="L27" s="14">
        <f>L28+L35</f>
        <v>384.9</v>
      </c>
      <c r="M27" s="19">
        <f aca="true" t="shared" si="5" ref="M27:M47">L27-K27</f>
        <v>0</v>
      </c>
      <c r="N27" s="36"/>
    </row>
    <row r="28" spans="1:14" s="5" customFormat="1" ht="31.5">
      <c r="A28" s="7" t="s">
        <v>24</v>
      </c>
      <c r="B28" s="39"/>
      <c r="C28" s="39" t="s">
        <v>73</v>
      </c>
      <c r="D28" s="39" t="s">
        <v>124</v>
      </c>
      <c r="E28" s="14">
        <v>224.5</v>
      </c>
      <c r="F28" s="14">
        <v>624.5</v>
      </c>
      <c r="G28" s="20">
        <f t="shared" si="3"/>
        <v>400</v>
      </c>
      <c r="H28" s="14">
        <v>224.5</v>
      </c>
      <c r="I28" s="14">
        <v>224.5</v>
      </c>
      <c r="J28" s="20">
        <f t="shared" si="4"/>
        <v>0</v>
      </c>
      <c r="K28" s="14">
        <v>224.5</v>
      </c>
      <c r="L28" s="14">
        <v>224.5</v>
      </c>
      <c r="M28" s="20">
        <f t="shared" si="5"/>
        <v>0</v>
      </c>
      <c r="N28" s="35"/>
    </row>
    <row r="29" spans="1:14" s="5" customFormat="1" ht="15.75">
      <c r="A29" s="7" t="s">
        <v>119</v>
      </c>
      <c r="B29" s="37">
        <v>3</v>
      </c>
      <c r="C29" s="39" t="s">
        <v>73</v>
      </c>
      <c r="D29" s="37" t="s">
        <v>124</v>
      </c>
      <c r="E29" s="14">
        <v>224.5</v>
      </c>
      <c r="F29" s="14">
        <v>224.5</v>
      </c>
      <c r="G29" s="19">
        <f>F29-E29</f>
        <v>0</v>
      </c>
      <c r="H29" s="14">
        <v>224.5</v>
      </c>
      <c r="I29" s="14">
        <v>224.5</v>
      </c>
      <c r="J29" s="19">
        <v>0</v>
      </c>
      <c r="K29" s="14">
        <v>224.5</v>
      </c>
      <c r="L29" s="14">
        <v>224.5</v>
      </c>
      <c r="M29" s="19">
        <v>0</v>
      </c>
      <c r="N29" s="36"/>
    </row>
    <row r="30" spans="1:14" s="5" customFormat="1" ht="15.75">
      <c r="A30" s="7" t="s">
        <v>118</v>
      </c>
      <c r="B30" s="37">
        <v>2</v>
      </c>
      <c r="C30" s="39" t="s">
        <v>73</v>
      </c>
      <c r="D30" s="37" t="s">
        <v>123</v>
      </c>
      <c r="E30" s="14">
        <v>0</v>
      </c>
      <c r="F30" s="14">
        <v>400</v>
      </c>
      <c r="G30" s="19">
        <f>F30-E30</f>
        <v>400</v>
      </c>
      <c r="H30" s="14">
        <v>0</v>
      </c>
      <c r="I30" s="14">
        <v>0</v>
      </c>
      <c r="J30" s="19">
        <v>0</v>
      </c>
      <c r="K30" s="14">
        <v>0</v>
      </c>
      <c r="L30" s="14">
        <v>0</v>
      </c>
      <c r="M30" s="19">
        <v>0</v>
      </c>
      <c r="N30" s="36"/>
    </row>
    <row r="31" spans="1:14" s="5" customFormat="1" ht="31.5">
      <c r="A31" s="10" t="s">
        <v>25</v>
      </c>
      <c r="B31" s="37"/>
      <c r="C31" s="37" t="s">
        <v>74</v>
      </c>
      <c r="D31" s="37"/>
      <c r="E31" s="14">
        <v>213.8</v>
      </c>
      <c r="F31" s="14">
        <v>613.8</v>
      </c>
      <c r="G31" s="19">
        <f t="shared" si="3"/>
        <v>399.99999999999994</v>
      </c>
      <c r="H31" s="14">
        <v>213.8</v>
      </c>
      <c r="I31" s="14">
        <v>213.8</v>
      </c>
      <c r="J31" s="19">
        <f t="shared" si="4"/>
        <v>0</v>
      </c>
      <c r="K31" s="14">
        <v>213.8</v>
      </c>
      <c r="L31" s="14">
        <v>213.8</v>
      </c>
      <c r="M31" s="19">
        <f t="shared" si="5"/>
        <v>0</v>
      </c>
      <c r="N31" s="36"/>
    </row>
    <row r="32" spans="1:14" s="5" customFormat="1" ht="15.75">
      <c r="A32" s="7" t="s">
        <v>119</v>
      </c>
      <c r="B32" s="39">
        <v>3</v>
      </c>
      <c r="C32" s="39" t="s">
        <v>74</v>
      </c>
      <c r="D32" s="39" t="s">
        <v>124</v>
      </c>
      <c r="E32" s="14">
        <v>213.8</v>
      </c>
      <c r="F32" s="14">
        <v>213.8</v>
      </c>
      <c r="G32" s="20">
        <f>F32-E32</f>
        <v>0</v>
      </c>
      <c r="H32" s="14">
        <v>213.8</v>
      </c>
      <c r="I32" s="14">
        <v>213.8</v>
      </c>
      <c r="J32" s="20">
        <v>0</v>
      </c>
      <c r="K32" s="14">
        <v>213.8</v>
      </c>
      <c r="L32" s="14">
        <v>213.8</v>
      </c>
      <c r="M32" s="20">
        <v>0</v>
      </c>
      <c r="N32" s="35"/>
    </row>
    <row r="33" spans="1:14" s="5" customFormat="1" ht="133.5" customHeight="1">
      <c r="A33" s="7" t="s">
        <v>118</v>
      </c>
      <c r="B33" s="37">
        <v>2</v>
      </c>
      <c r="C33" s="37" t="s">
        <v>74</v>
      </c>
      <c r="D33" s="37" t="s">
        <v>123</v>
      </c>
      <c r="E33" s="14">
        <v>0</v>
      </c>
      <c r="F33" s="14">
        <v>400</v>
      </c>
      <c r="G33" s="19">
        <f>F33-E33</f>
        <v>400</v>
      </c>
      <c r="H33" s="14">
        <v>0</v>
      </c>
      <c r="I33" s="14">
        <v>0</v>
      </c>
      <c r="J33" s="19">
        <v>0</v>
      </c>
      <c r="K33" s="14">
        <v>0</v>
      </c>
      <c r="L33" s="14">
        <v>0</v>
      </c>
      <c r="M33" s="19">
        <v>0</v>
      </c>
      <c r="N33" s="36" t="s">
        <v>132</v>
      </c>
    </row>
    <row r="34" spans="1:14" s="5" customFormat="1" ht="31.5">
      <c r="A34" s="7" t="s">
        <v>26</v>
      </c>
      <c r="B34" s="37"/>
      <c r="C34" s="37" t="s">
        <v>74</v>
      </c>
      <c r="D34" s="37"/>
      <c r="E34" s="15">
        <v>2153</v>
      </c>
      <c r="F34" s="15">
        <v>3000</v>
      </c>
      <c r="G34" s="19">
        <f t="shared" si="3"/>
        <v>847</v>
      </c>
      <c r="H34" s="15">
        <v>2145</v>
      </c>
      <c r="I34" s="15">
        <v>2145</v>
      </c>
      <c r="J34" s="19">
        <f t="shared" si="4"/>
        <v>0</v>
      </c>
      <c r="K34" s="15">
        <v>2145</v>
      </c>
      <c r="L34" s="15">
        <v>2145</v>
      </c>
      <c r="M34" s="19">
        <f t="shared" si="5"/>
        <v>0</v>
      </c>
      <c r="N34" s="33" t="s">
        <v>133</v>
      </c>
    </row>
    <row r="35" spans="1:14" s="5" customFormat="1" ht="31.5">
      <c r="A35" s="7" t="s">
        <v>27</v>
      </c>
      <c r="B35" s="37"/>
      <c r="C35" s="37" t="s">
        <v>75</v>
      </c>
      <c r="D35" s="37" t="s">
        <v>131</v>
      </c>
      <c r="E35" s="17">
        <f>E38+E42</f>
        <v>160.4</v>
      </c>
      <c r="F35" s="17">
        <f>F38+F42</f>
        <v>877</v>
      </c>
      <c r="G35" s="19">
        <f t="shared" si="3"/>
        <v>716.6</v>
      </c>
      <c r="H35" s="17">
        <f>H38+H42</f>
        <v>160.4</v>
      </c>
      <c r="I35" s="17">
        <f>I38+I42</f>
        <v>160.4</v>
      </c>
      <c r="J35" s="19">
        <f t="shared" si="4"/>
        <v>0</v>
      </c>
      <c r="K35" s="17">
        <f>K38+K42</f>
        <v>160.4</v>
      </c>
      <c r="L35" s="17">
        <f>L38+L42</f>
        <v>160.4</v>
      </c>
      <c r="M35" s="19">
        <f t="shared" si="5"/>
        <v>0</v>
      </c>
      <c r="N35" s="36"/>
    </row>
    <row r="36" spans="1:14" s="5" customFormat="1" ht="15.75">
      <c r="A36" s="7" t="s">
        <v>119</v>
      </c>
      <c r="B36" s="37">
        <v>3</v>
      </c>
      <c r="C36" s="37" t="s">
        <v>75</v>
      </c>
      <c r="D36" s="37" t="s">
        <v>131</v>
      </c>
      <c r="E36" s="17">
        <v>160.4</v>
      </c>
      <c r="F36" s="17">
        <v>135.4</v>
      </c>
      <c r="G36" s="19">
        <f t="shared" si="3"/>
        <v>-25</v>
      </c>
      <c r="H36" s="17">
        <v>160.4</v>
      </c>
      <c r="I36" s="17">
        <v>160.4</v>
      </c>
      <c r="J36" s="19">
        <v>0</v>
      </c>
      <c r="K36" s="17">
        <v>160.4</v>
      </c>
      <c r="L36" s="17">
        <v>160.4</v>
      </c>
      <c r="M36" s="19">
        <v>0</v>
      </c>
      <c r="N36" s="36"/>
    </row>
    <row r="37" spans="1:14" s="5" customFormat="1" ht="15.75">
      <c r="A37" s="7" t="s">
        <v>118</v>
      </c>
      <c r="B37" s="37">
        <v>2</v>
      </c>
      <c r="C37" s="37" t="s">
        <v>75</v>
      </c>
      <c r="D37" s="37" t="s">
        <v>134</v>
      </c>
      <c r="E37" s="17">
        <v>0</v>
      </c>
      <c r="F37" s="17">
        <v>741.6</v>
      </c>
      <c r="G37" s="19">
        <f t="shared" si="3"/>
        <v>741.6</v>
      </c>
      <c r="H37" s="17">
        <v>0</v>
      </c>
      <c r="I37" s="17">
        <v>0</v>
      </c>
      <c r="J37" s="19">
        <v>0</v>
      </c>
      <c r="K37" s="17">
        <v>0</v>
      </c>
      <c r="L37" s="17">
        <v>0</v>
      </c>
      <c r="M37" s="19">
        <v>0</v>
      </c>
      <c r="N37" s="36"/>
    </row>
    <row r="38" spans="1:14" s="5" customFormat="1" ht="52.5" customHeight="1">
      <c r="A38" s="10" t="s">
        <v>28</v>
      </c>
      <c r="B38" s="39"/>
      <c r="C38" s="39" t="s">
        <v>76</v>
      </c>
      <c r="D38" s="39"/>
      <c r="E38" s="17">
        <v>106.9</v>
      </c>
      <c r="F38" s="17">
        <v>848.5</v>
      </c>
      <c r="G38" s="20">
        <f t="shared" si="3"/>
        <v>741.6</v>
      </c>
      <c r="H38" s="17">
        <v>106.9</v>
      </c>
      <c r="I38" s="17">
        <v>106.9</v>
      </c>
      <c r="J38" s="20">
        <f t="shared" si="4"/>
        <v>0</v>
      </c>
      <c r="K38" s="17">
        <v>106.9</v>
      </c>
      <c r="L38" s="17">
        <v>106.9</v>
      </c>
      <c r="M38" s="20">
        <f t="shared" si="5"/>
        <v>0</v>
      </c>
      <c r="N38" s="35"/>
    </row>
    <row r="39" spans="1:14" s="5" customFormat="1" ht="15.75">
      <c r="A39" s="7" t="s">
        <v>119</v>
      </c>
      <c r="B39" s="37">
        <v>3</v>
      </c>
      <c r="C39" s="37" t="s">
        <v>76</v>
      </c>
      <c r="D39" s="37"/>
      <c r="E39" s="17">
        <v>106.9</v>
      </c>
      <c r="F39" s="17">
        <v>106.9</v>
      </c>
      <c r="G39" s="19">
        <f t="shared" si="3"/>
        <v>0</v>
      </c>
      <c r="H39" s="17">
        <v>106.9</v>
      </c>
      <c r="I39" s="17">
        <v>106.9</v>
      </c>
      <c r="J39" s="19">
        <f t="shared" si="4"/>
        <v>0</v>
      </c>
      <c r="K39" s="17">
        <v>106.9</v>
      </c>
      <c r="L39" s="17">
        <v>106.9</v>
      </c>
      <c r="M39" s="19">
        <f t="shared" si="5"/>
        <v>0</v>
      </c>
      <c r="N39" s="35"/>
    </row>
    <row r="40" spans="1:14" s="5" customFormat="1" ht="123" customHeight="1">
      <c r="A40" s="7" t="s">
        <v>118</v>
      </c>
      <c r="B40" s="37">
        <v>2</v>
      </c>
      <c r="C40" s="37" t="s">
        <v>76</v>
      </c>
      <c r="D40" s="37"/>
      <c r="E40" s="17">
        <v>0</v>
      </c>
      <c r="F40" s="17">
        <v>741.6</v>
      </c>
      <c r="G40" s="19">
        <f t="shared" si="3"/>
        <v>741.6</v>
      </c>
      <c r="H40" s="17">
        <v>0</v>
      </c>
      <c r="I40" s="17">
        <v>0</v>
      </c>
      <c r="J40" s="19">
        <v>0</v>
      </c>
      <c r="K40" s="17">
        <v>0</v>
      </c>
      <c r="L40" s="17">
        <v>0</v>
      </c>
      <c r="M40" s="19">
        <f t="shared" si="5"/>
        <v>0</v>
      </c>
      <c r="N40" s="33" t="s">
        <v>135</v>
      </c>
    </row>
    <row r="41" spans="1:14" ht="47.25">
      <c r="A41" s="12" t="s">
        <v>29</v>
      </c>
      <c r="B41" s="40"/>
      <c r="C41" s="37" t="s">
        <v>76</v>
      </c>
      <c r="D41" s="37"/>
      <c r="E41" s="15">
        <v>1</v>
      </c>
      <c r="F41" s="15">
        <v>2</v>
      </c>
      <c r="G41" s="31">
        <f t="shared" si="3"/>
        <v>1</v>
      </c>
      <c r="H41" s="15">
        <v>1</v>
      </c>
      <c r="I41" s="15">
        <v>1</v>
      </c>
      <c r="J41" s="19">
        <f t="shared" si="4"/>
        <v>0</v>
      </c>
      <c r="K41" s="15">
        <v>1</v>
      </c>
      <c r="L41" s="15">
        <v>1</v>
      </c>
      <c r="M41" s="19">
        <f t="shared" si="5"/>
        <v>0</v>
      </c>
      <c r="N41" s="33" t="s">
        <v>139</v>
      </c>
    </row>
    <row r="42" spans="1:14" ht="66.75" customHeight="1">
      <c r="A42" s="10" t="s">
        <v>30</v>
      </c>
      <c r="B42" s="41"/>
      <c r="C42" s="41" t="s">
        <v>77</v>
      </c>
      <c r="D42" s="37"/>
      <c r="E42" s="14">
        <v>53.5</v>
      </c>
      <c r="F42" s="14">
        <v>28.5</v>
      </c>
      <c r="G42" s="19">
        <f t="shared" si="3"/>
        <v>-25</v>
      </c>
      <c r="H42" s="14">
        <v>53.5</v>
      </c>
      <c r="I42" s="14">
        <v>53.5</v>
      </c>
      <c r="J42" s="19">
        <f t="shared" si="4"/>
        <v>0</v>
      </c>
      <c r="K42" s="14">
        <v>53.5</v>
      </c>
      <c r="L42" s="14">
        <v>53.5</v>
      </c>
      <c r="M42" s="19">
        <f t="shared" si="5"/>
        <v>0</v>
      </c>
      <c r="N42" s="36" t="s">
        <v>102</v>
      </c>
    </row>
    <row r="43" spans="1:14" ht="60.75" customHeight="1">
      <c r="A43" s="7" t="s">
        <v>31</v>
      </c>
      <c r="B43" s="41"/>
      <c r="C43" s="41" t="s">
        <v>77</v>
      </c>
      <c r="D43" s="37"/>
      <c r="E43" s="13">
        <v>2</v>
      </c>
      <c r="F43" s="13">
        <v>1</v>
      </c>
      <c r="G43" s="31">
        <f t="shared" si="3"/>
        <v>-1</v>
      </c>
      <c r="H43" s="13">
        <v>2</v>
      </c>
      <c r="I43" s="13">
        <v>2</v>
      </c>
      <c r="J43" s="19">
        <f t="shared" si="4"/>
        <v>0</v>
      </c>
      <c r="K43" s="13">
        <v>2</v>
      </c>
      <c r="L43" s="13">
        <v>2</v>
      </c>
      <c r="M43" s="19">
        <f t="shared" si="5"/>
        <v>0</v>
      </c>
      <c r="N43" s="36" t="s">
        <v>104</v>
      </c>
    </row>
    <row r="44" spans="1:14" ht="28.5" customHeight="1">
      <c r="A44" s="7" t="s">
        <v>32</v>
      </c>
      <c r="B44" s="41"/>
      <c r="C44" s="41" t="s">
        <v>78</v>
      </c>
      <c r="D44" s="37" t="s">
        <v>57</v>
      </c>
      <c r="E44" s="14">
        <v>3656.7</v>
      </c>
      <c r="F44" s="14">
        <v>3624.6</v>
      </c>
      <c r="G44" s="19">
        <f t="shared" si="3"/>
        <v>-32.09999999999991</v>
      </c>
      <c r="H44" s="14">
        <v>1860.4</v>
      </c>
      <c r="I44" s="14">
        <v>1860.4</v>
      </c>
      <c r="J44" s="19">
        <f t="shared" si="4"/>
        <v>0</v>
      </c>
      <c r="K44" s="14">
        <v>1860.4</v>
      </c>
      <c r="L44" s="14">
        <v>1860.4</v>
      </c>
      <c r="M44" s="19">
        <f t="shared" si="5"/>
        <v>0</v>
      </c>
      <c r="N44" s="42"/>
    </row>
    <row r="45" spans="1:14" ht="24" customHeight="1">
      <c r="A45" s="7" t="s">
        <v>33</v>
      </c>
      <c r="B45" s="41"/>
      <c r="C45" s="41" t="s">
        <v>79</v>
      </c>
      <c r="D45" s="37" t="s">
        <v>58</v>
      </c>
      <c r="E45" s="17">
        <f>E46+E48</f>
        <v>37.4</v>
      </c>
      <c r="F45" s="17">
        <f>F46+F48</f>
        <v>21.4</v>
      </c>
      <c r="G45" s="19">
        <f t="shared" si="3"/>
        <v>-16</v>
      </c>
      <c r="H45" s="17">
        <f>H46+H48</f>
        <v>37.4</v>
      </c>
      <c r="I45" s="17">
        <f>I46+I48</f>
        <v>37.4</v>
      </c>
      <c r="J45" s="19">
        <f t="shared" si="4"/>
        <v>0</v>
      </c>
      <c r="K45" s="17">
        <f>K46+K48</f>
        <v>37.4</v>
      </c>
      <c r="L45" s="17">
        <f>L46+L48</f>
        <v>37.4</v>
      </c>
      <c r="M45" s="19">
        <f t="shared" si="5"/>
        <v>0</v>
      </c>
      <c r="N45" s="20"/>
    </row>
    <row r="46" spans="1:14" ht="66" customHeight="1">
      <c r="A46" s="10" t="s">
        <v>34</v>
      </c>
      <c r="B46" s="41"/>
      <c r="C46" s="41" t="s">
        <v>80</v>
      </c>
      <c r="D46" s="37"/>
      <c r="E46" s="14">
        <v>16</v>
      </c>
      <c r="F46" s="14">
        <v>6</v>
      </c>
      <c r="G46" s="19">
        <f t="shared" si="3"/>
        <v>-10</v>
      </c>
      <c r="H46" s="14">
        <v>16</v>
      </c>
      <c r="I46" s="14">
        <v>16</v>
      </c>
      <c r="J46" s="19">
        <f t="shared" si="4"/>
        <v>0</v>
      </c>
      <c r="K46" s="14">
        <v>16</v>
      </c>
      <c r="L46" s="14">
        <v>16</v>
      </c>
      <c r="M46" s="19">
        <f t="shared" si="5"/>
        <v>0</v>
      </c>
      <c r="N46" s="36" t="s">
        <v>105</v>
      </c>
    </row>
    <row r="47" spans="1:14" ht="37.5" customHeight="1">
      <c r="A47" s="10" t="s">
        <v>35</v>
      </c>
      <c r="B47" s="41"/>
      <c r="C47" s="41" t="s">
        <v>80</v>
      </c>
      <c r="D47" s="37"/>
      <c r="E47" s="13">
        <v>2</v>
      </c>
      <c r="F47" s="13">
        <v>1</v>
      </c>
      <c r="G47" s="19">
        <f t="shared" si="3"/>
        <v>-1</v>
      </c>
      <c r="H47" s="13">
        <v>2</v>
      </c>
      <c r="I47" s="13">
        <v>2</v>
      </c>
      <c r="J47" s="19">
        <f t="shared" si="4"/>
        <v>0</v>
      </c>
      <c r="K47" s="13">
        <v>2</v>
      </c>
      <c r="L47" s="13">
        <v>2</v>
      </c>
      <c r="M47" s="19">
        <f t="shared" si="5"/>
        <v>0</v>
      </c>
      <c r="N47" s="36" t="s">
        <v>107</v>
      </c>
    </row>
    <row r="48" spans="1:14" ht="72.75" customHeight="1">
      <c r="A48" s="10" t="s">
        <v>36</v>
      </c>
      <c r="B48" s="41"/>
      <c r="C48" s="41" t="s">
        <v>81</v>
      </c>
      <c r="D48" s="39"/>
      <c r="E48" s="17">
        <v>21.4</v>
      </c>
      <c r="F48" s="17">
        <v>15.4</v>
      </c>
      <c r="G48" s="20">
        <f aca="true" t="shared" si="6" ref="G48:G64">F48-E48</f>
        <v>-5.999999999999998</v>
      </c>
      <c r="H48" s="17">
        <v>21.4</v>
      </c>
      <c r="I48" s="17">
        <v>21.4</v>
      </c>
      <c r="J48" s="20">
        <f aca="true" t="shared" si="7" ref="J48:J61">I48-H48</f>
        <v>0</v>
      </c>
      <c r="K48" s="17">
        <v>21.4</v>
      </c>
      <c r="L48" s="17">
        <v>21.4</v>
      </c>
      <c r="M48" s="20">
        <f aca="true" t="shared" si="8" ref="M48:M61">L48-K48</f>
        <v>0</v>
      </c>
      <c r="N48" s="36" t="s">
        <v>106</v>
      </c>
    </row>
    <row r="49" spans="1:14" ht="32.25" customHeight="1">
      <c r="A49" s="7" t="s">
        <v>37</v>
      </c>
      <c r="B49" s="41"/>
      <c r="C49" s="41" t="s">
        <v>81</v>
      </c>
      <c r="D49" s="37"/>
      <c r="E49" s="13">
        <v>1100</v>
      </c>
      <c r="F49" s="13">
        <v>770</v>
      </c>
      <c r="G49" s="19">
        <f t="shared" si="6"/>
        <v>-330</v>
      </c>
      <c r="H49" s="13">
        <v>1100</v>
      </c>
      <c r="I49" s="13">
        <v>1100</v>
      </c>
      <c r="J49" s="19">
        <f t="shared" si="7"/>
        <v>0</v>
      </c>
      <c r="K49" s="13">
        <v>1100</v>
      </c>
      <c r="L49" s="13">
        <v>1100</v>
      </c>
      <c r="M49" s="19">
        <f t="shared" si="8"/>
        <v>0</v>
      </c>
      <c r="N49" s="36" t="s">
        <v>108</v>
      </c>
    </row>
    <row r="50" spans="1:14" ht="32.25" customHeight="1">
      <c r="A50" s="7" t="s">
        <v>38</v>
      </c>
      <c r="B50" s="41"/>
      <c r="C50" s="41" t="s">
        <v>82</v>
      </c>
      <c r="D50" s="39" t="s">
        <v>59</v>
      </c>
      <c r="E50" s="14">
        <v>1512.3</v>
      </c>
      <c r="F50" s="14">
        <v>1496.2</v>
      </c>
      <c r="G50" s="20">
        <f t="shared" si="6"/>
        <v>-16.09999999999991</v>
      </c>
      <c r="H50" s="14">
        <v>112.3</v>
      </c>
      <c r="I50" s="14">
        <v>112.3</v>
      </c>
      <c r="J50" s="20">
        <f t="shared" si="7"/>
        <v>0</v>
      </c>
      <c r="K50" s="14">
        <v>112.3</v>
      </c>
      <c r="L50" s="14">
        <v>112.3</v>
      </c>
      <c r="M50" s="20">
        <f t="shared" si="8"/>
        <v>0</v>
      </c>
      <c r="N50" s="35"/>
    </row>
    <row r="51" spans="1:14" ht="73.5" customHeight="1">
      <c r="A51" s="10" t="s">
        <v>39</v>
      </c>
      <c r="B51" s="41"/>
      <c r="C51" s="41" t="s">
        <v>83</v>
      </c>
      <c r="D51" s="37"/>
      <c r="E51" s="14">
        <v>1416.1</v>
      </c>
      <c r="F51" s="14">
        <v>1400</v>
      </c>
      <c r="G51" s="19">
        <f t="shared" si="6"/>
        <v>-16.09999999999991</v>
      </c>
      <c r="H51" s="14">
        <v>16.1</v>
      </c>
      <c r="I51" s="14">
        <v>16.1</v>
      </c>
      <c r="J51" s="19">
        <f t="shared" si="7"/>
        <v>0</v>
      </c>
      <c r="K51" s="14">
        <v>16.1</v>
      </c>
      <c r="L51" s="14">
        <v>16.1</v>
      </c>
      <c r="M51" s="19">
        <f t="shared" si="8"/>
        <v>0</v>
      </c>
      <c r="N51" s="36" t="s">
        <v>109</v>
      </c>
    </row>
    <row r="52" spans="1:14" ht="34.5" customHeight="1">
      <c r="A52" s="7" t="s">
        <v>40</v>
      </c>
      <c r="B52" s="41"/>
      <c r="C52" s="41" t="s">
        <v>83</v>
      </c>
      <c r="D52" s="37"/>
      <c r="E52" s="13">
        <v>2</v>
      </c>
      <c r="F52" s="13">
        <v>1</v>
      </c>
      <c r="G52" s="19">
        <f t="shared" si="6"/>
        <v>-1</v>
      </c>
      <c r="H52" s="13">
        <v>1</v>
      </c>
      <c r="I52" s="13">
        <v>1</v>
      </c>
      <c r="J52" s="19">
        <f t="shared" si="7"/>
        <v>0</v>
      </c>
      <c r="K52" s="13">
        <v>1</v>
      </c>
      <c r="L52" s="13">
        <v>1</v>
      </c>
      <c r="M52" s="19">
        <f t="shared" si="8"/>
        <v>0</v>
      </c>
      <c r="N52" s="36" t="s">
        <v>110</v>
      </c>
    </row>
    <row r="53" spans="1:14" ht="32.25" customHeight="1">
      <c r="A53" s="7" t="s">
        <v>41</v>
      </c>
      <c r="B53" s="41"/>
      <c r="C53" s="41" t="s">
        <v>84</v>
      </c>
      <c r="D53" s="37" t="s">
        <v>60</v>
      </c>
      <c r="E53" s="14">
        <f>E54</f>
        <v>2000</v>
      </c>
      <c r="F53" s="14">
        <f>F54</f>
        <v>2000</v>
      </c>
      <c r="G53" s="19">
        <f t="shared" si="6"/>
        <v>0</v>
      </c>
      <c r="H53" s="14">
        <f>H54</f>
        <v>1603.7</v>
      </c>
      <c r="I53" s="14">
        <f>I54</f>
        <v>1603.7</v>
      </c>
      <c r="J53" s="19">
        <f t="shared" si="7"/>
        <v>0</v>
      </c>
      <c r="K53" s="14">
        <f>K54</f>
        <v>1603.7</v>
      </c>
      <c r="L53" s="14">
        <f>L54</f>
        <v>1603.7</v>
      </c>
      <c r="M53" s="19">
        <f t="shared" si="8"/>
        <v>0</v>
      </c>
      <c r="N53" s="35"/>
    </row>
    <row r="54" spans="1:14" ht="69" customHeight="1">
      <c r="A54" s="10" t="s">
        <v>42</v>
      </c>
      <c r="B54" s="41"/>
      <c r="C54" s="41" t="s">
        <v>85</v>
      </c>
      <c r="D54" s="39"/>
      <c r="E54" s="14">
        <f>1603.7+396.3</f>
        <v>2000</v>
      </c>
      <c r="F54" s="14">
        <f>1603.7+396.3</f>
        <v>2000</v>
      </c>
      <c r="G54" s="20">
        <f t="shared" si="6"/>
        <v>0</v>
      </c>
      <c r="H54" s="14">
        <v>1603.7</v>
      </c>
      <c r="I54" s="14">
        <v>1603.7</v>
      </c>
      <c r="J54" s="20">
        <f t="shared" si="7"/>
        <v>0</v>
      </c>
      <c r="K54" s="14">
        <v>1603.7</v>
      </c>
      <c r="L54" s="14">
        <v>1603.7</v>
      </c>
      <c r="M54" s="20">
        <f t="shared" si="8"/>
        <v>0</v>
      </c>
      <c r="N54" s="35"/>
    </row>
    <row r="55" spans="1:14" ht="27.75" customHeight="1">
      <c r="A55" s="34" t="s">
        <v>43</v>
      </c>
      <c r="B55" s="41"/>
      <c r="C55" s="41" t="s">
        <v>85</v>
      </c>
      <c r="D55" s="37"/>
      <c r="E55" s="13">
        <v>39</v>
      </c>
      <c r="F55" s="13">
        <v>35</v>
      </c>
      <c r="G55" s="19">
        <f t="shared" si="6"/>
        <v>-4</v>
      </c>
      <c r="H55" s="13">
        <v>30</v>
      </c>
      <c r="I55" s="13">
        <v>30</v>
      </c>
      <c r="J55" s="19">
        <f t="shared" si="7"/>
        <v>0</v>
      </c>
      <c r="K55" s="13">
        <v>30</v>
      </c>
      <c r="L55" s="13">
        <v>30</v>
      </c>
      <c r="M55" s="19">
        <f t="shared" si="8"/>
        <v>0</v>
      </c>
      <c r="N55" s="50" t="s">
        <v>111</v>
      </c>
    </row>
    <row r="56" spans="1:14" ht="24" customHeight="1">
      <c r="A56" s="34" t="s">
        <v>44</v>
      </c>
      <c r="B56" s="41"/>
      <c r="C56" s="41" t="s">
        <v>85</v>
      </c>
      <c r="D56" s="39"/>
      <c r="E56" s="13">
        <v>35</v>
      </c>
      <c r="F56" s="13">
        <v>30</v>
      </c>
      <c r="G56" s="20">
        <f t="shared" si="6"/>
        <v>-5</v>
      </c>
      <c r="H56" s="13">
        <v>30</v>
      </c>
      <c r="I56" s="13">
        <v>30</v>
      </c>
      <c r="J56" s="20">
        <f t="shared" si="7"/>
        <v>0</v>
      </c>
      <c r="K56" s="13">
        <v>30</v>
      </c>
      <c r="L56" s="13">
        <v>30</v>
      </c>
      <c r="M56" s="20">
        <f t="shared" si="8"/>
        <v>0</v>
      </c>
      <c r="N56" s="51"/>
    </row>
    <row r="57" spans="1:14" ht="20.25" customHeight="1">
      <c r="A57" s="7" t="s">
        <v>45</v>
      </c>
      <c r="B57" s="41"/>
      <c r="C57" s="41" t="s">
        <v>86</v>
      </c>
      <c r="D57" s="37" t="s">
        <v>61</v>
      </c>
      <c r="E57" s="14">
        <f>E58+E69</f>
        <v>20883.2</v>
      </c>
      <c r="F57" s="14">
        <f>F58+F69</f>
        <v>21115.100000000002</v>
      </c>
      <c r="G57" s="19">
        <f t="shared" si="6"/>
        <v>231.90000000000146</v>
      </c>
      <c r="H57" s="14">
        <f>H58+H69</f>
        <v>17979.7</v>
      </c>
      <c r="I57" s="14">
        <f>I58+I69</f>
        <v>17979.7</v>
      </c>
      <c r="J57" s="19">
        <f t="shared" si="7"/>
        <v>0</v>
      </c>
      <c r="K57" s="14">
        <f>K58+K69</f>
        <v>17979.7</v>
      </c>
      <c r="L57" s="14">
        <f>L58+L69</f>
        <v>17979.7</v>
      </c>
      <c r="M57" s="19">
        <f t="shared" si="8"/>
        <v>0</v>
      </c>
      <c r="N57" s="35"/>
    </row>
    <row r="58" spans="1:14" ht="32.25" customHeight="1">
      <c r="A58" s="10" t="s">
        <v>46</v>
      </c>
      <c r="B58" s="41"/>
      <c r="C58" s="41" t="s">
        <v>87</v>
      </c>
      <c r="D58" s="37" t="s">
        <v>62</v>
      </c>
      <c r="E58" s="14">
        <v>20744.2</v>
      </c>
      <c r="F58" s="14">
        <v>21023.2</v>
      </c>
      <c r="G58" s="19">
        <f t="shared" si="6"/>
        <v>279</v>
      </c>
      <c r="H58" s="14">
        <v>17840.7</v>
      </c>
      <c r="I58" s="14">
        <v>17840.7</v>
      </c>
      <c r="J58" s="19">
        <f t="shared" si="7"/>
        <v>0</v>
      </c>
      <c r="K58" s="14">
        <v>17840.7</v>
      </c>
      <c r="L58" s="14">
        <v>17840.7</v>
      </c>
      <c r="M58" s="19">
        <f t="shared" si="8"/>
        <v>0</v>
      </c>
      <c r="N58" s="35"/>
    </row>
    <row r="59" spans="1:14" ht="133.5" customHeight="1">
      <c r="A59" s="10" t="s">
        <v>47</v>
      </c>
      <c r="B59" s="41"/>
      <c r="C59" s="41" t="s">
        <v>88</v>
      </c>
      <c r="D59" s="39"/>
      <c r="E59" s="14">
        <f>18635.5+1000</f>
        <v>19635.5</v>
      </c>
      <c r="F59" s="14">
        <v>19410.5</v>
      </c>
      <c r="G59" s="20">
        <f t="shared" si="6"/>
        <v>-225</v>
      </c>
      <c r="H59" s="14">
        <v>17711.9</v>
      </c>
      <c r="I59" s="14">
        <v>17711.9</v>
      </c>
      <c r="J59" s="20">
        <f t="shared" si="7"/>
        <v>0</v>
      </c>
      <c r="K59" s="14">
        <v>17711.9</v>
      </c>
      <c r="L59" s="14">
        <v>17711.9</v>
      </c>
      <c r="M59" s="20">
        <f t="shared" si="8"/>
        <v>0</v>
      </c>
      <c r="N59" s="36" t="s">
        <v>112</v>
      </c>
    </row>
    <row r="60" spans="1:14" ht="45.75" customHeight="1">
      <c r="A60" s="11" t="s">
        <v>48</v>
      </c>
      <c r="B60" s="41"/>
      <c r="C60" s="41" t="s">
        <v>88</v>
      </c>
      <c r="D60" s="39"/>
      <c r="E60" s="15">
        <v>4</v>
      </c>
      <c r="F60" s="15">
        <v>4</v>
      </c>
      <c r="G60" s="20">
        <f t="shared" si="6"/>
        <v>0</v>
      </c>
      <c r="H60" s="15">
        <v>4</v>
      </c>
      <c r="I60" s="15">
        <v>4</v>
      </c>
      <c r="J60" s="20">
        <f t="shared" si="7"/>
        <v>0</v>
      </c>
      <c r="K60" s="15">
        <v>4</v>
      </c>
      <c r="L60" s="15">
        <v>4</v>
      </c>
      <c r="M60" s="20">
        <f t="shared" si="8"/>
        <v>0</v>
      </c>
      <c r="N60" s="32" t="s">
        <v>113</v>
      </c>
    </row>
    <row r="61" spans="1:14" ht="35.25" customHeight="1">
      <c r="A61" s="11" t="s">
        <v>49</v>
      </c>
      <c r="B61" s="41"/>
      <c r="C61" s="41" t="s">
        <v>88</v>
      </c>
      <c r="D61" s="37"/>
      <c r="E61" s="14">
        <v>27</v>
      </c>
      <c r="F61" s="14">
        <v>23.7</v>
      </c>
      <c r="G61" s="19">
        <f t="shared" si="6"/>
        <v>-3.3000000000000007</v>
      </c>
      <c r="H61" s="14">
        <v>27</v>
      </c>
      <c r="I61" s="14">
        <v>28</v>
      </c>
      <c r="J61" s="19">
        <f t="shared" si="7"/>
        <v>1</v>
      </c>
      <c r="K61" s="14">
        <v>27</v>
      </c>
      <c r="L61" s="14">
        <v>28</v>
      </c>
      <c r="M61" s="19">
        <f t="shared" si="8"/>
        <v>1</v>
      </c>
      <c r="N61" s="32" t="s">
        <v>114</v>
      </c>
    </row>
    <row r="62" spans="1:14" ht="32.25" customHeight="1">
      <c r="A62" s="10" t="s">
        <v>136</v>
      </c>
      <c r="B62" s="41"/>
      <c r="C62" s="41"/>
      <c r="D62" s="39"/>
      <c r="E62" s="17">
        <v>0</v>
      </c>
      <c r="F62" s="17">
        <f>SUM(F64+F63)</f>
        <v>1487.4</v>
      </c>
      <c r="G62" s="19">
        <f t="shared" si="6"/>
        <v>1487.4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35"/>
    </row>
    <row r="63" spans="1:14" ht="36.75" customHeight="1">
      <c r="A63" s="7" t="s">
        <v>119</v>
      </c>
      <c r="B63" s="41"/>
      <c r="C63" s="41"/>
      <c r="D63" s="39"/>
      <c r="E63" s="17">
        <v>0</v>
      </c>
      <c r="F63" s="17">
        <v>983.4</v>
      </c>
      <c r="G63" s="19">
        <f t="shared" si="6"/>
        <v>983.4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35" t="s">
        <v>143</v>
      </c>
    </row>
    <row r="64" spans="1:14" ht="122.25" customHeight="1">
      <c r="A64" s="7" t="s">
        <v>118</v>
      </c>
      <c r="B64" s="41"/>
      <c r="C64" s="41"/>
      <c r="D64" s="39"/>
      <c r="E64" s="17">
        <v>0</v>
      </c>
      <c r="F64" s="17">
        <v>504</v>
      </c>
      <c r="G64" s="19">
        <f t="shared" si="6"/>
        <v>504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43" t="s">
        <v>142</v>
      </c>
    </row>
    <row r="65" spans="1:14" ht="20.25" customHeight="1">
      <c r="A65" s="11" t="s">
        <v>137</v>
      </c>
      <c r="B65" s="41"/>
      <c r="C65" s="41"/>
      <c r="D65" s="39"/>
      <c r="E65" s="16">
        <v>0</v>
      </c>
      <c r="F65" s="16">
        <v>4</v>
      </c>
      <c r="G65" s="31">
        <f>F65-E65</f>
        <v>4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33" t="s">
        <v>144</v>
      </c>
    </row>
    <row r="66" spans="1:14" ht="34.5" customHeight="1">
      <c r="A66" s="11" t="s">
        <v>138</v>
      </c>
      <c r="B66" s="41"/>
      <c r="C66" s="41"/>
      <c r="D66" s="39"/>
      <c r="E66" s="16">
        <v>0</v>
      </c>
      <c r="F66" s="16">
        <v>1</v>
      </c>
      <c r="G66" s="31">
        <f>F66-E66</f>
        <v>1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33" t="s">
        <v>145</v>
      </c>
    </row>
    <row r="67" spans="1:14" ht="39.75" customHeight="1">
      <c r="A67" s="10" t="s">
        <v>50</v>
      </c>
      <c r="B67" s="44"/>
      <c r="C67" s="44" t="s">
        <v>89</v>
      </c>
      <c r="D67" s="39"/>
      <c r="E67" s="17">
        <v>983.4</v>
      </c>
      <c r="F67" s="17">
        <v>983.4</v>
      </c>
      <c r="G67" s="19">
        <f aca="true" t="shared" si="9" ref="G67:G72">F67-E67</f>
        <v>0</v>
      </c>
      <c r="H67" s="17">
        <v>0</v>
      </c>
      <c r="I67" s="17">
        <v>0</v>
      </c>
      <c r="J67" s="19">
        <f aca="true" t="shared" si="10" ref="J67:J73">I67-H67</f>
        <v>0</v>
      </c>
      <c r="K67" s="17">
        <v>0</v>
      </c>
      <c r="L67" s="17">
        <v>0</v>
      </c>
      <c r="M67" s="19">
        <f aca="true" t="shared" si="11" ref="M67:M73">L67-K67</f>
        <v>0</v>
      </c>
      <c r="N67" s="35" t="s">
        <v>140</v>
      </c>
    </row>
    <row r="68" spans="1:14" ht="36" customHeight="1">
      <c r="A68" s="11" t="s">
        <v>51</v>
      </c>
      <c r="B68" s="41"/>
      <c r="C68" s="44" t="s">
        <v>89</v>
      </c>
      <c r="D68" s="45"/>
      <c r="E68" s="16">
        <v>4</v>
      </c>
      <c r="F68" s="16">
        <v>4</v>
      </c>
      <c r="G68" s="31">
        <f t="shared" si="9"/>
        <v>0</v>
      </c>
      <c r="H68" s="16">
        <v>0</v>
      </c>
      <c r="I68" s="16">
        <v>0</v>
      </c>
      <c r="J68" s="31">
        <f t="shared" si="10"/>
        <v>0</v>
      </c>
      <c r="K68" s="16">
        <v>0</v>
      </c>
      <c r="L68" s="16">
        <v>0</v>
      </c>
      <c r="M68" s="31">
        <f t="shared" si="11"/>
        <v>0</v>
      </c>
      <c r="N68" s="33" t="s">
        <v>141</v>
      </c>
    </row>
    <row r="69" spans="1:14" ht="35.25" customHeight="1">
      <c r="A69" s="10" t="s">
        <v>52</v>
      </c>
      <c r="B69" s="46"/>
      <c r="C69" s="41" t="s">
        <v>90</v>
      </c>
      <c r="D69" s="39" t="s">
        <v>63</v>
      </c>
      <c r="E69" s="14">
        <v>139</v>
      </c>
      <c r="F69" s="14">
        <v>91.9</v>
      </c>
      <c r="G69" s="19">
        <f t="shared" si="9"/>
        <v>-47.099999999999994</v>
      </c>
      <c r="H69" s="14">
        <v>139</v>
      </c>
      <c r="I69" s="14">
        <v>139</v>
      </c>
      <c r="J69" s="19">
        <f t="shared" si="10"/>
        <v>0</v>
      </c>
      <c r="K69" s="14">
        <v>139</v>
      </c>
      <c r="L69" s="14">
        <v>139</v>
      </c>
      <c r="M69" s="19">
        <f t="shared" si="11"/>
        <v>0</v>
      </c>
      <c r="N69" s="47"/>
    </row>
    <row r="70" spans="1:14" ht="66" customHeight="1">
      <c r="A70" s="9" t="s">
        <v>53</v>
      </c>
      <c r="B70" s="48"/>
      <c r="C70" s="48" t="s">
        <v>91</v>
      </c>
      <c r="D70" s="39"/>
      <c r="E70" s="14">
        <v>32</v>
      </c>
      <c r="F70" s="14">
        <v>17</v>
      </c>
      <c r="G70" s="19">
        <f t="shared" si="9"/>
        <v>-15</v>
      </c>
      <c r="H70" s="14">
        <v>32</v>
      </c>
      <c r="I70" s="14">
        <v>32</v>
      </c>
      <c r="J70" s="19">
        <f t="shared" si="10"/>
        <v>0</v>
      </c>
      <c r="K70" s="14">
        <v>32</v>
      </c>
      <c r="L70" s="14">
        <v>32</v>
      </c>
      <c r="M70" s="19">
        <f t="shared" si="11"/>
        <v>0</v>
      </c>
      <c r="N70" s="36" t="s">
        <v>115</v>
      </c>
    </row>
    <row r="71" spans="1:14" ht="48.75" customHeight="1">
      <c r="A71" s="7" t="s">
        <v>54</v>
      </c>
      <c r="B71" s="41"/>
      <c r="C71" s="48" t="s">
        <v>91</v>
      </c>
      <c r="D71" s="39"/>
      <c r="E71" s="13">
        <v>1</v>
      </c>
      <c r="F71" s="13">
        <v>0</v>
      </c>
      <c r="G71" s="32">
        <f t="shared" si="9"/>
        <v>-1</v>
      </c>
      <c r="H71" s="13">
        <v>1</v>
      </c>
      <c r="I71" s="13">
        <v>1</v>
      </c>
      <c r="J71" s="20">
        <f t="shared" si="10"/>
        <v>0</v>
      </c>
      <c r="K71" s="13">
        <v>1</v>
      </c>
      <c r="L71" s="13">
        <v>1</v>
      </c>
      <c r="M71" s="20">
        <f t="shared" si="11"/>
        <v>0</v>
      </c>
      <c r="N71" s="36" t="s">
        <v>116</v>
      </c>
    </row>
    <row r="72" spans="1:14" ht="65.25" customHeight="1">
      <c r="A72" s="9" t="s">
        <v>55</v>
      </c>
      <c r="B72" s="41"/>
      <c r="C72" s="41" t="s">
        <v>92</v>
      </c>
      <c r="D72" s="39"/>
      <c r="E72" s="14">
        <v>53.5</v>
      </c>
      <c r="F72" s="14">
        <v>21.4</v>
      </c>
      <c r="G72" s="19">
        <f t="shared" si="9"/>
        <v>-32.1</v>
      </c>
      <c r="H72" s="14">
        <v>53.5</v>
      </c>
      <c r="I72" s="14">
        <v>53.5</v>
      </c>
      <c r="J72" s="19">
        <f t="shared" si="10"/>
        <v>0</v>
      </c>
      <c r="K72" s="14">
        <v>53.5</v>
      </c>
      <c r="L72" s="14">
        <v>53.5</v>
      </c>
      <c r="M72" s="19">
        <f t="shared" si="11"/>
        <v>0</v>
      </c>
      <c r="N72" s="36" t="s">
        <v>115</v>
      </c>
    </row>
    <row r="73" spans="1:14" ht="57" customHeight="1">
      <c r="A73" s="7" t="s">
        <v>56</v>
      </c>
      <c r="B73" s="49"/>
      <c r="C73" s="41" t="s">
        <v>92</v>
      </c>
      <c r="D73" s="39"/>
      <c r="E73" s="15">
        <v>10</v>
      </c>
      <c r="F73" s="15">
        <v>5</v>
      </c>
      <c r="G73" s="32">
        <f>F73-E73</f>
        <v>-5</v>
      </c>
      <c r="H73" s="15">
        <v>10</v>
      </c>
      <c r="I73" s="15">
        <v>10</v>
      </c>
      <c r="J73" s="20">
        <f t="shared" si="10"/>
        <v>0</v>
      </c>
      <c r="K73" s="15">
        <v>10</v>
      </c>
      <c r="L73" s="15">
        <v>10</v>
      </c>
      <c r="M73" s="20">
        <f t="shared" si="11"/>
        <v>0</v>
      </c>
      <c r="N73" s="35" t="s">
        <v>117</v>
      </c>
    </row>
    <row r="74" spans="1:14" ht="18.75">
      <c r="A74" s="23"/>
      <c r="B74" s="23"/>
      <c r="C74" s="23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8.75">
      <c r="A75" s="23"/>
      <c r="B75" s="23"/>
      <c r="C75" s="23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8.75">
      <c r="A76" s="23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8.75">
      <c r="A77" s="26"/>
      <c r="B77" s="26"/>
      <c r="C77" s="26"/>
      <c r="D77" s="27"/>
      <c r="E77" s="26"/>
      <c r="F77" s="26"/>
      <c r="G77" s="26"/>
      <c r="H77" s="26"/>
      <c r="I77" s="26"/>
      <c r="J77" s="26"/>
      <c r="K77" s="26"/>
      <c r="L77" s="26"/>
      <c r="M77" s="26"/>
      <c r="N77" s="28"/>
    </row>
    <row r="78" spans="1:14" ht="37.5">
      <c r="A78" s="29" t="s">
        <v>95</v>
      </c>
      <c r="B78" s="26"/>
      <c r="C78" s="26"/>
      <c r="D78" s="27"/>
      <c r="E78" s="26"/>
      <c r="F78" s="26"/>
      <c r="G78" s="26"/>
      <c r="H78" s="26"/>
      <c r="I78" s="26"/>
      <c r="J78" s="26"/>
      <c r="K78" s="26"/>
      <c r="L78" s="26"/>
      <c r="M78" s="26"/>
      <c r="N78" s="30" t="s">
        <v>94</v>
      </c>
    </row>
  </sheetData>
  <sheetProtection/>
  <mergeCells count="21">
    <mergeCell ref="M7:M8"/>
    <mergeCell ref="H7:H8"/>
    <mergeCell ref="J7:J8"/>
    <mergeCell ref="G7:G8"/>
    <mergeCell ref="A5:A8"/>
    <mergeCell ref="A3:N3"/>
    <mergeCell ref="D5:D8"/>
    <mergeCell ref="F7:F8"/>
    <mergeCell ref="I7:I8"/>
    <mergeCell ref="K7:K8"/>
    <mergeCell ref="H5:M5"/>
    <mergeCell ref="N55:N56"/>
    <mergeCell ref="E5:G5"/>
    <mergeCell ref="E6:G6"/>
    <mergeCell ref="H6:J6"/>
    <mergeCell ref="K6:M6"/>
    <mergeCell ref="B5:B8"/>
    <mergeCell ref="C5:C8"/>
    <mergeCell ref="N5:N8"/>
    <mergeCell ref="E7:E8"/>
    <mergeCell ref="L7:L8"/>
  </mergeCells>
  <printOptions horizontalCentered="1"/>
  <pageMargins left="0.3937007874015748" right="0.225" top="0.5905511811023623" bottom="0.3937007874015748" header="0" footer="0"/>
  <pageSetup fitToHeight="18" fitToWidth="1" horizontalDpi="600" verticalDpi="600" orientation="landscape" paperSize="9" scale="4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samigulina</cp:lastModifiedBy>
  <cp:lastPrinted>2020-04-30T13:14:00Z</cp:lastPrinted>
  <dcterms:created xsi:type="dcterms:W3CDTF">2013-06-26T05:49:47Z</dcterms:created>
  <dcterms:modified xsi:type="dcterms:W3CDTF">2020-10-09T09:30:32Z</dcterms:modified>
  <cp:category/>
  <cp:version/>
  <cp:contentType/>
  <cp:contentStatus/>
</cp:coreProperties>
</file>