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885" windowWidth="14430" windowHeight="13005" activeTab="0"/>
  </bookViews>
  <sheets>
    <sheet name="Приложение 4" sheetId="1" r:id="rId1"/>
    <sheet name="Расчет для паспорта" sheetId="2" state="hidden" r:id="rId2"/>
    <sheet name="Таблицы" sheetId="3" state="hidden" r:id="rId3"/>
  </sheets>
  <definedNames>
    <definedName name="_xlnm._FilterDatabase" localSheetId="0" hidden="1">'Приложение 4'!$E$8:$R$156</definedName>
    <definedName name="_xlnm.Print_Area" localSheetId="0">'Приложение 4'!$B$1:$R$157</definedName>
  </definedNames>
  <calcPr fullCalcOnLoad="1" fullPrecision="0"/>
</workbook>
</file>

<file path=xl/sharedStrings.xml><?xml version="1.0" encoding="utf-8"?>
<sst xmlns="http://schemas.openxmlformats.org/spreadsheetml/2006/main" count="644" uniqueCount="181">
  <si>
    <t>%</t>
  </si>
  <si>
    <t>человек</t>
  </si>
  <si>
    <t>тыс. руб.</t>
  </si>
  <si>
    <t>Показатель 1 «Уровень выполнения индивидуальных планов подготовки сотрудниками, включенными в резерв управленческих кадров»</t>
  </si>
  <si>
    <t>Да/нет</t>
  </si>
  <si>
    <t>да</t>
  </si>
  <si>
    <t>Административное мероприятие 4.0.1 «Проведение заседаний комиссии по профилактике терроризма и экстремизма на территории муниципального образования «Северодвинск»</t>
  </si>
  <si>
    <t>Административное мероприятие 4.0.2 «Подготовка отчета о деятельности комиссии по профилактике терроризма и экстремизма на территории муниципального образования «Северодвинск»</t>
  </si>
  <si>
    <t>ед.</t>
  </si>
  <si>
    <t>запрос</t>
  </si>
  <si>
    <t>Показатель 1 «Доля сотрудников, имеющих доступ к информационным ресурсам»</t>
  </si>
  <si>
    <t>Показатель 2 «Число пользователей, подключенных к единой  системе электронного документооборота»</t>
  </si>
  <si>
    <t>Показатель 3 «Доля рабочих мест, обеспеченных корпоративной электронной почтой»</t>
  </si>
  <si>
    <t>да/нет</t>
  </si>
  <si>
    <t>Показатель 1 «Количество поддерживаемых автоматизированных информационных систем»</t>
  </si>
  <si>
    <t>Показатель 1 «Доля рабочих мест пользователей, участвующих в предоставлении государственных и муниципальных услуг, подключенных посредством защищенного канала связи к региональному сегменту электронного правительства»</t>
  </si>
  <si>
    <t>Показатель 1 «Доля персональных компьютеров, на которых используется лицензионное программное обеспечение»</t>
  </si>
  <si>
    <t>Показатель 1 «Уровень ежегодного обновления парка вычислительной техники»</t>
  </si>
  <si>
    <t>Показатель 2 «Количество  единиц обслуживаемой вычислительной техники»</t>
  </si>
  <si>
    <t>Показатель 2 «Доля рабочих мест, имеющих доступ к сети Интернет»</t>
  </si>
  <si>
    <t>Программа</t>
  </si>
  <si>
    <t>Подпрограмма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</si>
  <si>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</si>
  <si>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</si>
  <si>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Значение</t>
  </si>
  <si>
    <t>Целевое (суммарное) значение показателя</t>
  </si>
  <si>
    <t>Административное мероприятие 3.0.1 «Проведение семинаров, направленных на снижение коррупции и устранение коррупциогенных факторов»</t>
  </si>
  <si>
    <t>Административное мероприятие 3.0.4 «Организация и проведение тестирования муниципальных служащих Администрации Северодвинска на знание законодательства Российской Федерации о противодействии коррупции»</t>
  </si>
  <si>
    <t>‰ промилле</t>
  </si>
  <si>
    <t>Цель программы</t>
  </si>
  <si>
    <t>Задача подпрограммы</t>
  </si>
  <si>
    <t>Административное мероприятие 7.0.1 «Разработка, сопровождение, администрирование муниципальных информационных систем»</t>
  </si>
  <si>
    <t>Административное мероприятие  7.0.2 «Обеспечение технологической составляющей перехода на предоставление государственных и муниципальных услуг в электронном виде»</t>
  </si>
  <si>
    <t>Административное мероприятие  7.0.3 «Легализации использования программного обеспечения»</t>
  </si>
  <si>
    <t>Административное мероприятие  7.0.4 «Поддержка работоспособности парка вычислительной техники»</t>
  </si>
  <si>
    <t>Показатель 1 «Количество реализованных проектов ТОС в год»</t>
  </si>
  <si>
    <t>Расходы на содержание органов Администрации Северодвинска и обеспечение их функций</t>
  </si>
  <si>
    <t>Формирование целевого финансового резерва для предупреждения и ликвидации последствий чрезвычайных ситуаций муниципального характера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</si>
  <si>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</si>
  <si>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</si>
  <si>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</si>
  <si>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Цель 1 «Повышение эффективности функционирования системы муниципального управления Северодвинска» </t>
  </si>
  <si>
    <t>Административное мероприятие 1.0.2 «Разработка и реализация мер, направленных на повышение качества исполнения муниципальными служащими должностных (служебных) обязанностей» </t>
  </si>
  <si>
    <t>Показатель 2 «Доля муниципальных служащих, повышавших профессиональный уровень в течение года»</t>
  </si>
  <si>
    <t>Показатель 1 «Уровень удовлетворенности муниципальных служащих организацией рабочего пространства» </t>
  </si>
  <si>
    <t>Показатель 2 «Уровень удовлетворенности граждан качеством предоставления государственных и муниципальных услуг Администрацией Северодвинска»</t>
  </si>
  <si>
    <t>Показатель 1 «Количество проведенных семинаров, направленных на снижение коррупции и устранение коррупциогенных факторов»</t>
  </si>
  <si>
    <t>Административное мероприятие 3.0.3 «Организация и проведение заседания Совета по противодействию коррупции в муниципальном образовании «Северодвинск»</t>
  </si>
  <si>
    <t>Показатель 1 «Количество проведенных заседаний Совета по противодействию коррупции в муниципальном образовании «Северодвинск»</t>
  </si>
  <si>
    <t>Показатель 1 «Количество проведенных тестирований муниципальных служащих Администрации Северодвинска на знание законодательства Российской Федерации о противодействии коррупции»</t>
  </si>
  <si>
    <t>Показатель 1 «Количество проведенных заседаний комиссии по профилактике терроризма и экстремизма на территории муниципального образования «Северодвинск»</t>
  </si>
  <si>
    <t>Показатель 1 «Уровень готовности системы оповещения Администрации Северодвинска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</si>
  <si>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Показатель 1 «Количество исполненных социально-правовых запросов»</t>
  </si>
  <si>
    <t>Показатель 1 «Доля вовлеченных в ТОС жителей муниципального образования «Северодвинск» от общего числа жителей муниципального образования «Северодвинск»</t>
  </si>
  <si>
    <t>Показатель 2 «Доля обученных представителей и руководителей территориальных общественных самоуправлений муниципального образования «Северодвинск» от общего числа представителей и руководителей территориальных общественных самоуправлений»</t>
  </si>
  <si>
    <t>Показатель 1«Количество публикаций и материалов в теле- и радиоэфирах о деятельности Администрации»</t>
  </si>
  <si>
    <t>Показатель 1 «Ежедневное количество посетителей официального сайта Администрации Северодвинска на 1 тысячу населения»</t>
  </si>
  <si>
    <t>Показатель 1 «Количество обращений жителей посредством газет и теле- и радиопрограмм (звонки в прямые эфиры, вопросы, письма)»</t>
  </si>
  <si>
    <t>Показатель 1 «Доля жителей Северодвинска, информированных о деятельности Администрации»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</si>
  <si>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</si>
  <si>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</si>
  <si>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</si>
  <si>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Административное мероприятие 2.0.1 «Разработка и совершенствование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</si>
  <si>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утвержденных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</si>
  <si>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выявленных и устранённых коррупциогенных факторов»</t>
  </si>
  <si>
    <t>Проведение выборов в представительные органы местного самоуправления</t>
  </si>
  <si>
    <t>Источник финансирования</t>
  </si>
  <si>
    <t>Задача 2 «Улучшение организационного обеспечения эффективного выполнения органами Администрации Северодвинска возложенных на них функций»</t>
  </si>
  <si>
    <t>Задача 3 «Повышение эффективности профилактических мер, направленных на выявление и устранение коррупциогенных факторов»</t>
  </si>
  <si>
    <t>Задача 4 «Снижение рисков и профилактика терроризма и экстремизма»</t>
  </si>
  <si>
    <t>Задача 5 «Повышение уровня готовности муниципальных предприятий,  учреждений и организаций к работе в период мобилизации и военное время»</t>
  </si>
  <si>
    <t>Задача 6 «Развитие архивного дела»</t>
  </si>
  <si>
    <t>Задача 8 «Развитие  системы территориального общественного самоуправления на территории муниципального образования «Северодвинск»</t>
  </si>
  <si>
    <t>Задача 1 «Развитие кадрового потенциала»</t>
  </si>
  <si>
    <t>Административное мероприятие 6.0.1 «Исполнение запросов граждан, органов власти и организаций на основе хранящихся документов»</t>
  </si>
  <si>
    <t>Реализация выполнения функций, связанных с муниципальным управлением</t>
  </si>
  <si>
    <t>Показатель 1 «Доля документов Архивного отдела, находящихся в нормативных условиях хранения»</t>
  </si>
  <si>
    <t>Административное мероприятие  7.0.5 «Администрирование телекоммуникационной инфраструктуры»</t>
  </si>
  <si>
    <t>Объёмы финансирования</t>
  </si>
  <si>
    <t>Местный бюджет</t>
  </si>
  <si>
    <t>Областной бюджет</t>
  </si>
  <si>
    <t>Всего</t>
  </si>
  <si>
    <t>КОНТРОЛЬ</t>
  </si>
  <si>
    <t>Источники финансирования</t>
  </si>
  <si>
    <t>Федеральный бюджет</t>
  </si>
  <si>
    <t>Внебюджетные источники</t>
  </si>
  <si>
    <t>Объем финансирования подпрограммы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Северодвинска», тыс. рублей</t>
  </si>
  <si>
    <t>Задача 1</t>
  </si>
  <si>
    <t>2016 год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</si>
  <si>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</si>
  <si>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</si>
  <si>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</si>
  <si>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</si>
  <si>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</si>
  <si>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</si>
  <si>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</si>
  <si>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</si>
  <si>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Итого тыс. руб.</t>
  </si>
  <si>
    <t>2017 год</t>
  </si>
  <si>
    <t>Обеспечивающая подпрограмма</t>
  </si>
  <si>
    <t>Всего, тыс. рублей</t>
  </si>
  <si>
    <t>Расходы на содержание исполнительных органов местного самоуправления и обеспечение их функций</t>
  </si>
  <si>
    <t>в том числе осуществление переданных государственных полномочий</t>
  </si>
  <si>
    <t>Показатель 2 «Количество размещенных в СМИ (телевидение, печать, радиостанции, сайты информационных агентств) материалов, связанных с противодействием терроризму и экстремизму»</t>
  </si>
  <si>
    <t>Показатель 2 «Количество подготовленных отчетов по исполнению годового плана мобилизационной подготовки муниципальных предприятий, учреждений и организаций, находящихся на территории городского округа»</t>
  </si>
  <si>
    <t>Показатель 2 «Доля документов Архивного отдела, имеющих электронную копию»</t>
  </si>
  <si>
    <t>Задача 9 «Обеспечение информационной открытости органов местного самоуправления Северодвинска»</t>
  </si>
  <si>
    <t>Административное мероприятие 3.0.2 «Прием справок о доходах, расходах и об имуществе и обязательствах имущественного характера»</t>
  </si>
  <si>
    <t>Показатель 1 «Доля принятых справок от общего количества поданных справок муниципальными служащими Администрации Северодвинска, которые должны подавать справки о доходах, расходах и об имуществе и обязательствах имущественного характера»</t>
  </si>
  <si>
    <t>Показатель 1. «Доля дополнительных площадей, оборудованных для хранения архивных документов»</t>
  </si>
  <si>
    <t>Осуществление полномочий по составлению
(изменению) списков кандидатов в присяжные
заседатели федеральных судов общей юрисдикции в
Российской Федерации</t>
  </si>
  <si>
    <t>Аналитический код</t>
  </si>
  <si>
    <t>M</t>
  </si>
  <si>
    <t>Показатель 2 «Количество зарегистрированных  ТОС на территории Северодвинска»</t>
  </si>
  <si>
    <t>Административное мероприятие 8.0.2 «Информирование жителей муниципального образования «Северодвинск» о выгодах и деятельности ТОС, создание условий для свободного доступа к информации о ТОС»</t>
  </si>
  <si>
    <t>Мероприятие (подпрограммы
или административное)</t>
  </si>
  <si>
    <t>Индексы инфляции</t>
  </si>
  <si>
    <t>2018 год</t>
  </si>
  <si>
    <t>2019 год</t>
  </si>
  <si>
    <t>2020 год</t>
  </si>
  <si>
    <t>2021 год</t>
  </si>
  <si>
    <t>Объем бюджетных ассигнований по годам реализации муниципальной программы, тыс. рублей</t>
  </si>
  <si>
    <t>Годы реализации муниципальной программы</t>
  </si>
  <si>
    <t>Муниципальная программа «Муниципальное управление Северодвинска на 2016-2021 годы» </t>
  </si>
  <si>
    <t>1. Обеспечение деятельности ответственного исполнителя муниципальной программы - Администрации Северодвинска</t>
  </si>
  <si>
    <t>2. Административные мероприятия</t>
  </si>
  <si>
    <t>Показатель 3 «Доля муниципальных служащих, имеющих постоянную мотивацию на профессиональное развитие»</t>
  </si>
  <si>
    <t>Подпрограмма 1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</t>
  </si>
  <si>
    <t>Показатель 1 «Доля муниципальных служащих, имеющих высшее образование» </t>
  </si>
  <si>
    <t>Административное мероприятие 5.0.2 «Осуществление мероприятий по поддержанию системы оповещения Администрации Северодвинска в постоянной готовности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</si>
  <si>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Задача 7 «Совершенствование функционирования информационных систем автоматизации деятельности органов Администрации Северодвинска»</t>
  </si>
  <si>
    <t>Показатель 1 «Доля жителей, информированных о ТОС, от общего числа жителей муниципального образования «Северодвинск»</t>
  </si>
  <si>
    <t>Показатель 2 «Количество нормативных правовых актов, подлежащих обнародованию и опубликованных в СМИ»</t>
  </si>
  <si>
    <t>Административное мероприятие 9.0.2 «Ведение и наполнение официального сайта Администрации Северодвинска»</t>
  </si>
  <si>
    <t>Административное мероприятие 9.0.3 «Мониторинг и контроль информационной открытости органов Администрации Северодвинска»</t>
  </si>
  <si>
    <t>Административное мероприятие 9.0.4 «Информирование населения Северодвинска о деятельности органов Администрации Северодвинска, основных направлениях социально-экономического развития города через электронные и печатные средства массовой информации»</t>
  </si>
  <si>
    <t>Показатель 1 «Количество информационных поводов, предоставляемых сотрудникам СМИ»</t>
  </si>
  <si>
    <t>Мероприятие 8.0.1 «Развитие территориального общественного самоуправления Северодвинска»</t>
  </si>
  <si>
    <t>Административное мероприятие 5.0.1 «Разработка плана основных мероприятий мобилизационной подготовки Северодвинска»</t>
  </si>
  <si>
    <t>Показатель 1 «Количество разработанных планов основных мероприятий мобилизационной подготовки Северодвинска»</t>
  </si>
  <si>
    <t>Показатель 4 «Количество действующих многофункциональных центров (филиалов), работающих по принципу «одного окна», на территории муниципального образования «Северодвинск»</t>
  </si>
  <si>
    <t>Мероприятие 1.0.1 «Организация получения дополнительного профессионального образования и переподготовки муниципальных служащих»</t>
  </si>
  <si>
    <t>Показатель 2 «Количество корректировок, внесенных в нормативные правовые акты, регулирующих вопросы муниципального управления в муниципальном образовании «Северодвинск»</t>
  </si>
  <si>
    <t>Мероприятие 6.0.2 «Капитальный ремонт первого этажа здания, расположенного по адресу: Архангельского область, г. Северодвинск, ул. Ломоносова, д. 41-А»</t>
  </si>
  <si>
    <t>Показатель 1 «Уровень удовлетворенности граждан работой Администрации Северодвинска»</t>
  </si>
  <si>
    <t>Показатель 2 «Уровень удовлетворенности граждан информационной открытостью Администрации Северодвинска»</t>
  </si>
  <si>
    <t>Показатель 1 «Количество муниципальных служащих, прошедших переподготовку и (или) получивших дополнительное профессиональное образование»</t>
  </si>
  <si>
    <t>Показатель 1 «Количество отчетов о деятельности комиссии по профилактике терроризма и экстремизма на территории муниципального образования «Северодвинск»</t>
  </si>
  <si>
    <t>Показатель 1 «Доля персональных компьютеров, подключенных к единой компьютерной сети»</t>
  </si>
  <si>
    <t>Характеристика муниципальной программы</t>
  </si>
  <si>
    <t>Показатель 1 «Удельный вес зарегистрированных преступлений террористического и экстремистского характера на территории муниципального образования «Северодвинск»</t>
  </si>
  <si>
    <t>Показатель 1 «Состояние готовности подотраслей ЖКХ к работе в мирное и военное время»</t>
  </si>
  <si>
    <t>Итого</t>
  </si>
  <si>
    <t>Проведение Всероссийской сельскохозяйственной переписи</t>
  </si>
  <si>
    <t>Обеспечивающая</t>
  </si>
  <si>
    <t>Подпрограмма 1</t>
  </si>
  <si>
    <t>Заполнение Пункта 6.1</t>
  </si>
  <si>
    <t>Заполнение Пункта 5.1.4</t>
  </si>
  <si>
    <t>Таблица 5.1</t>
  </si>
  <si>
    <t>Таблица 6.1</t>
  </si>
  <si>
    <t>Мероприятие 3.0.5 «Приобретение полиграфической продукции антикоррупционной направленности»</t>
  </si>
  <si>
    <t>Показатель 1 «Количество приобретеной полиграфической продукции антикоррупционной направленности»</t>
  </si>
  <si>
    <t>Мероприятие 4.0.3 «Приобретение полиграфической продукции антитеррористической направленности»</t>
  </si>
  <si>
    <t>«Муниципальное управление Северодвинска на 2016-2021 годы»</t>
  </si>
  <si>
    <t>Показатель 1 «Количество приобретенной полиграфической продукции антитеррористической направленности»</t>
  </si>
  <si>
    <t>Функционирование высшего должностного лица муниципального образования «Северодвинск»</t>
  </si>
  <si>
    <t>Мероприятие 2.0.1 «Обеспечение представительской деятельности Главы Северодвинска и Администрации Северодвинска»</t>
  </si>
  <si>
    <t>Год 
достижения</t>
  </si>
  <si>
    <t>Приложение 4
к муниципальной программе
«Муниципальное управление Северодвинска на 2016-2021 годы»,
утвержденной постановлением Администрации Северодвинска
от 09.02.2016 № 31-па
(в редакции от                                   №                 )</t>
  </si>
  <si>
    <t>Софинансирование части дополнительных расходов на повышение минимального размера оплаты труда</t>
  </si>
  <si>
    <t>Показатель 2 «Доля жителей Северодвинска, информированных о мероприятиях с участием Главы Северодвинска»</t>
  </si>
  <si>
    <t>Показатель 1 «Количество проведенных мероприятий с участием Главы Северодвинска»</t>
  </si>
  <si>
    <t>Административное мероприятие 2.0.2 «Работа с обращениями граждан, поступающими Главы Северодвинска и в Администрацию Северодвинска»</t>
  </si>
  <si>
    <t>Показатель 1 «Полнота ответов на обращения граждан к Главы Северодвинска и в Администрацию Северодвинска»</t>
  </si>
  <si>
    <t>Показатель 2 «Доля ответов гражданам, направленных в установленный законом срок, от общего количества обращений граждан к Главе Северодвинска и в Администрацию Северодвинска»</t>
  </si>
  <si>
    <t>Административное мероприятие 9.0.1 «Ведение регулярного мониторинга медиапространства Северодвинска»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</si>
  <si>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</si>
  <si>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 xml:space="preserve">Ответственный исполнитель: Администрация Северодвинска в лице Административно-организационного управления.
Соисполнители: Управление делами, Отдел по связям со СМИ, Отдел бухгалтерского учета и отчетности </t>
  </si>
  <si>
    <t xml:space="preserve">ед. </t>
  </si>
  <si>
    <t>Мероприятие 2.0.3 «Обеспечение деятельности муниципального казенного учреждения «Центр материально-технического обеспечения»</t>
  </si>
  <si>
    <t>Показатель 1 «Обустройство новых рабочих мест»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</si>
</sst>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0.0"/>
    <numFmt numFmtId="179" formatCode="#,##0.0_р_."/>
    <numFmt numFmtId="180" formatCode="#,##0.0"/>
    <numFmt numFmtId="181" formatCode="#,##0.0&quot;р.&quot;"/>
    <numFmt numFmtId="182" formatCode="0.0000"/>
    <numFmt numFmtId="183" formatCode="#,##0.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55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179" fontId="9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180" fontId="9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179" fontId="0" fillId="0" borderId="10" xfId="0" applyNumberFormat="1" applyBorder="1" applyAlignment="1" applyProtection="1">
      <alignment horizontal="right" vertical="center"/>
      <protection hidden="1"/>
    </xf>
    <xf numFmtId="181" fontId="10" fillId="0" borderId="0" xfId="0" applyNumberFormat="1" applyFont="1" applyAlignment="1" applyProtection="1">
      <alignment/>
      <protection hidden="1"/>
    </xf>
    <xf numFmtId="181" fontId="8" fillId="0" borderId="0" xfId="0" applyNumberFormat="1" applyFont="1" applyAlignment="1" applyProtection="1">
      <alignment/>
      <protection hidden="1"/>
    </xf>
    <xf numFmtId="179" fontId="0" fillId="0" borderId="0" xfId="0" applyNumberFormat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179" fontId="0" fillId="0" borderId="10" xfId="0" applyNumberForma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179" fontId="0" fillId="0" borderId="0" xfId="0" applyNumberFormat="1" applyFill="1" applyAlignment="1" applyProtection="1">
      <alignment/>
      <protection hidden="1"/>
    </xf>
    <xf numFmtId="179" fontId="0" fillId="0" borderId="10" xfId="0" applyNumberForma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9" fontId="2" fillId="10" borderId="10" xfId="0" applyNumberFormat="1" applyFont="1" applyFill="1" applyBorder="1" applyAlignment="1" applyProtection="1">
      <alignment horizontal="center" vertical="center" wrapText="1"/>
      <protection/>
    </xf>
    <xf numFmtId="179" fontId="2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center" wrapText="1"/>
      <protection/>
    </xf>
    <xf numFmtId="0" fontId="2" fillId="0" borderId="34" xfId="0" applyFont="1" applyFill="1" applyBorder="1" applyAlignment="1" applyProtection="1">
      <alignment horizontal="center" vertical="center" textRotation="90" wrapText="1"/>
      <protection/>
    </xf>
    <xf numFmtId="0" fontId="2" fillId="0" borderId="35" xfId="0" applyFont="1" applyFill="1" applyBorder="1" applyAlignment="1" applyProtection="1">
      <alignment horizontal="center" vertical="center" textRotation="90" wrapText="1"/>
      <protection/>
    </xf>
    <xf numFmtId="0" fontId="2" fillId="0" borderId="36" xfId="0" applyFont="1" applyFill="1" applyBorder="1" applyAlignment="1" applyProtection="1">
      <alignment horizontal="center" vertical="center" textRotation="90" wrapText="1"/>
      <protection/>
    </xf>
    <xf numFmtId="0" fontId="2" fillId="0" borderId="37" xfId="0" applyFont="1" applyFill="1" applyBorder="1" applyAlignment="1" applyProtection="1">
      <alignment horizontal="center" vertical="center" textRotation="90" wrapText="1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 vertical="center" textRotation="90" wrapText="1"/>
      <protection/>
    </xf>
    <xf numFmtId="0" fontId="2" fillId="0" borderId="40" xfId="0" applyFont="1" applyFill="1" applyBorder="1" applyAlignment="1" applyProtection="1">
      <alignment horizontal="center" vertical="center" textRotation="90" wrapText="1"/>
      <protection/>
    </xf>
    <xf numFmtId="0" fontId="2" fillId="0" borderId="41" xfId="0" applyFont="1" applyFill="1" applyBorder="1" applyAlignment="1" applyProtection="1">
      <alignment horizontal="center" vertical="center" textRotation="90" wrapTex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9" fontId="0" fillId="0" borderId="0" xfId="0" applyNumberFormat="1" applyFill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9" fillId="0" borderId="43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44" xfId="0" applyFont="1" applyBorder="1" applyAlignment="1" applyProtection="1">
      <alignment horizontal="center" vertical="center" wrapText="1"/>
      <protection hidden="1"/>
    </xf>
    <xf numFmtId="0" fontId="9" fillId="0" borderId="45" xfId="0" applyFont="1" applyBorder="1" applyAlignment="1" applyProtection="1">
      <alignment horizontal="center" vertical="center" wrapText="1"/>
      <protection hidden="1"/>
    </xf>
    <xf numFmtId="0" fontId="9" fillId="0" borderId="46" xfId="0" applyFont="1" applyBorder="1" applyAlignment="1" applyProtection="1">
      <alignment horizontal="center" vertical="center" wrapText="1"/>
      <protection hidden="1"/>
    </xf>
    <xf numFmtId="0" fontId="11" fillId="0" borderId="47" xfId="0" applyFont="1" applyBorder="1" applyAlignment="1" applyProtection="1">
      <alignment horizontal="center"/>
      <protection hidden="1"/>
    </xf>
    <xf numFmtId="0" fontId="9" fillId="0" borderId="48" xfId="0" applyFont="1" applyBorder="1" applyAlignment="1" applyProtection="1">
      <alignment horizontal="center" vertical="center" wrapText="1"/>
      <protection hidden="1"/>
    </xf>
    <xf numFmtId="0" fontId="9" fillId="0" borderId="44" xfId="0" applyFont="1" applyBorder="1" applyAlignment="1" applyProtection="1">
      <alignment horizontal="center" vertical="center" textRotation="90" wrapText="1"/>
      <protection hidden="1"/>
    </xf>
    <xf numFmtId="0" fontId="9" fillId="0" borderId="45" xfId="0" applyFont="1" applyBorder="1" applyAlignment="1" applyProtection="1">
      <alignment horizontal="center" vertical="center" textRotation="90" wrapText="1"/>
      <protection hidden="1"/>
    </xf>
    <xf numFmtId="0" fontId="9" fillId="0" borderId="46" xfId="0" applyFont="1" applyBorder="1" applyAlignment="1" applyProtection="1">
      <alignment horizontal="center" vertical="center" textRotation="90" wrapText="1"/>
      <protection hidden="1"/>
    </xf>
    <xf numFmtId="0" fontId="0" fillId="0" borderId="47" xfId="0" applyBorder="1" applyAlignment="1" applyProtection="1">
      <alignment horizontal="center"/>
      <protection hidden="1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157"/>
  <sheetViews>
    <sheetView tabSelected="1" zoomScale="70" zoomScaleNormal="70" workbookViewId="0" topLeftCell="B1">
      <pane ySplit="8" topLeftCell="A145" activePane="bottomLeft" state="frozen"/>
      <selection pane="topLeft" activeCell="B1" sqref="B1"/>
      <selection pane="bottomLeft" activeCell="AG152" sqref="AG152"/>
    </sheetView>
  </sheetViews>
  <sheetFormatPr defaultColWidth="9.140625" defaultRowHeight="15"/>
  <cols>
    <col min="1" max="1" width="44.57421875" style="22" hidden="1" customWidth="1"/>
    <col min="2" max="2" width="44.57421875" style="22" customWidth="1"/>
    <col min="3" max="5" width="3.28125" style="22" customWidth="1"/>
    <col min="6" max="7" width="4.28125" style="22" customWidth="1"/>
    <col min="8" max="8" width="5.00390625" style="22" customWidth="1"/>
    <col min="9" max="9" width="67.00390625" style="22" customWidth="1"/>
    <col min="10" max="10" width="10.421875" style="22" customWidth="1"/>
    <col min="11" max="16" width="13.8515625" style="22" customWidth="1"/>
    <col min="17" max="17" width="14.7109375" style="22" customWidth="1"/>
    <col min="18" max="16384" width="9.140625" style="22" customWidth="1"/>
  </cols>
  <sheetData>
    <row r="1" spans="11:18" ht="97.5" customHeight="1">
      <c r="K1" s="65" t="s">
        <v>168</v>
      </c>
      <c r="L1" s="65"/>
      <c r="M1" s="65"/>
      <c r="N1" s="65"/>
      <c r="O1" s="65"/>
      <c r="P1" s="65"/>
      <c r="Q1" s="65"/>
      <c r="R1" s="65"/>
    </row>
    <row r="2" spans="2:18" ht="34.5" customHeight="1">
      <c r="B2" s="68" t="s">
        <v>149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18" ht="40.5" customHeight="1">
      <c r="B3" s="69" t="s">
        <v>163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2:18" ht="60.75" customHeight="1" thickBot="1">
      <c r="B4" s="70" t="s">
        <v>177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93" customHeight="1">
      <c r="A5" s="80"/>
      <c r="B5" s="72" t="s">
        <v>111</v>
      </c>
      <c r="C5" s="73"/>
      <c r="D5" s="73"/>
      <c r="E5" s="73"/>
      <c r="F5" s="73"/>
      <c r="G5" s="73"/>
      <c r="H5" s="100" t="s">
        <v>66</v>
      </c>
      <c r="I5" s="66" t="s">
        <v>22</v>
      </c>
      <c r="J5" s="67" t="s">
        <v>23</v>
      </c>
      <c r="K5" s="66" t="s">
        <v>122</v>
      </c>
      <c r="L5" s="66"/>
      <c r="M5" s="66"/>
      <c r="N5" s="66"/>
      <c r="O5" s="66"/>
      <c r="P5" s="66"/>
      <c r="Q5" s="66" t="s">
        <v>25</v>
      </c>
      <c r="R5" s="66"/>
    </row>
    <row r="6" spans="1:18" ht="36" customHeight="1">
      <c r="A6" s="80"/>
      <c r="B6" s="76" t="s">
        <v>20</v>
      </c>
      <c r="C6" s="78" t="s">
        <v>29</v>
      </c>
      <c r="D6" s="78" t="s">
        <v>21</v>
      </c>
      <c r="E6" s="78" t="s">
        <v>30</v>
      </c>
      <c r="F6" s="81" t="s">
        <v>115</v>
      </c>
      <c r="G6" s="82"/>
      <c r="H6" s="101"/>
      <c r="I6" s="66"/>
      <c r="J6" s="67"/>
      <c r="K6" s="66"/>
      <c r="L6" s="66"/>
      <c r="M6" s="66"/>
      <c r="N6" s="66"/>
      <c r="O6" s="66"/>
      <c r="P6" s="66"/>
      <c r="Q6" s="66"/>
      <c r="R6" s="66"/>
    </row>
    <row r="7" spans="1:18" ht="83.25" customHeight="1" thickBot="1">
      <c r="A7" s="80"/>
      <c r="B7" s="77"/>
      <c r="C7" s="79"/>
      <c r="D7" s="79"/>
      <c r="E7" s="79"/>
      <c r="F7" s="83"/>
      <c r="G7" s="84"/>
      <c r="H7" s="101"/>
      <c r="I7" s="66"/>
      <c r="J7" s="67"/>
      <c r="K7" s="62">
        <v>2016</v>
      </c>
      <c r="L7" s="23">
        <v>2017</v>
      </c>
      <c r="M7" s="23">
        <v>2018</v>
      </c>
      <c r="N7" s="23">
        <v>2019</v>
      </c>
      <c r="O7" s="23">
        <v>2020</v>
      </c>
      <c r="P7" s="23">
        <v>2021</v>
      </c>
      <c r="Q7" s="63" t="s">
        <v>24</v>
      </c>
      <c r="R7" s="63" t="s">
        <v>167</v>
      </c>
    </row>
    <row r="8" spans="1:18" ht="16.5" thickBot="1">
      <c r="A8" s="22">
        <v>0</v>
      </c>
      <c r="B8" s="25">
        <v>1</v>
      </c>
      <c r="C8" s="26">
        <v>2</v>
      </c>
      <c r="D8" s="26">
        <v>3</v>
      </c>
      <c r="E8" s="27">
        <v>4</v>
      </c>
      <c r="F8" s="25">
        <v>5</v>
      </c>
      <c r="G8" s="28">
        <v>6</v>
      </c>
      <c r="H8" s="102">
        <v>7</v>
      </c>
      <c r="I8" s="30">
        <v>8</v>
      </c>
      <c r="J8" s="30">
        <v>9</v>
      </c>
      <c r="K8" s="30">
        <v>10</v>
      </c>
      <c r="L8" s="30">
        <v>11</v>
      </c>
      <c r="M8" s="30">
        <v>12</v>
      </c>
      <c r="N8" s="30">
        <v>13</v>
      </c>
      <c r="O8" s="30">
        <v>14</v>
      </c>
      <c r="P8" s="30">
        <v>15</v>
      </c>
      <c r="Q8" s="30">
        <v>16</v>
      </c>
      <c r="R8" s="30">
        <v>17</v>
      </c>
    </row>
    <row r="9" spans="1:18" ht="31.5">
      <c r="A9" s="22" t="str">
        <f>CONCATENATE(B9,C9,D9,E9,F9,G9,I9)</f>
        <v>M00000Муниципальная программа «Муниципальное управление Северодвинска на 2016-2021 годы» </v>
      </c>
      <c r="B9" s="31" t="s">
        <v>112</v>
      </c>
      <c r="C9" s="32">
        <v>0</v>
      </c>
      <c r="D9" s="32">
        <v>0</v>
      </c>
      <c r="E9" s="33">
        <v>0</v>
      </c>
      <c r="F9" s="31">
        <v>0</v>
      </c>
      <c r="G9" s="34">
        <v>0</v>
      </c>
      <c r="H9" s="64"/>
      <c r="I9" s="39" t="s">
        <v>123</v>
      </c>
      <c r="J9" s="30" t="s">
        <v>2</v>
      </c>
      <c r="K9" s="2">
        <f aca="true" t="shared" si="0" ref="K9:P9">K18+K133</f>
        <v>297842.9</v>
      </c>
      <c r="L9" s="2">
        <f t="shared" si="0"/>
        <v>263892</v>
      </c>
      <c r="M9" s="2">
        <f t="shared" si="0"/>
        <v>289605.6</v>
      </c>
      <c r="N9" s="58">
        <f t="shared" si="0"/>
        <v>312274.8</v>
      </c>
      <c r="O9" s="58">
        <f t="shared" si="0"/>
        <v>298809.2</v>
      </c>
      <c r="P9" s="58">
        <f t="shared" si="0"/>
        <v>304761.2</v>
      </c>
      <c r="Q9" s="2">
        <f>SUM(K9:P9)</f>
        <v>1767185.7</v>
      </c>
      <c r="R9" s="30">
        <v>2021</v>
      </c>
    </row>
    <row r="10" spans="1:18" ht="15.75">
      <c r="A10" s="22" t="str">
        <f aca="true" t="shared" si="1" ref="A10:A75">CONCATENATE(B10,C10,D10,E10,F10,G10,I10)</f>
        <v>M00000Местный бюджет</v>
      </c>
      <c r="B10" s="35" t="s">
        <v>112</v>
      </c>
      <c r="C10" s="36">
        <v>0</v>
      </c>
      <c r="D10" s="36">
        <v>0</v>
      </c>
      <c r="E10" s="37">
        <v>0</v>
      </c>
      <c r="F10" s="35">
        <v>0</v>
      </c>
      <c r="G10" s="38">
        <v>0</v>
      </c>
      <c r="H10" s="103">
        <v>3</v>
      </c>
      <c r="I10" s="39" t="s">
        <v>79</v>
      </c>
      <c r="J10" s="30" t="s">
        <v>2</v>
      </c>
      <c r="K10" s="2">
        <f aca="true" t="shared" si="2" ref="K10:P11">K19+K130</f>
        <v>279162.6</v>
      </c>
      <c r="L10" s="2">
        <f t="shared" si="2"/>
        <v>257474.5</v>
      </c>
      <c r="M10" s="2">
        <f t="shared" si="2"/>
        <v>282492.2</v>
      </c>
      <c r="N10" s="2">
        <f t="shared" si="2"/>
        <v>304254.7</v>
      </c>
      <c r="O10" s="2">
        <f t="shared" si="2"/>
        <v>290490.5</v>
      </c>
      <c r="P10" s="2">
        <f t="shared" si="2"/>
        <v>296191.2</v>
      </c>
      <c r="Q10" s="2">
        <f>SUM(K10:P10)</f>
        <v>1710065.7</v>
      </c>
      <c r="R10" s="30">
        <v>2021</v>
      </c>
    </row>
    <row r="11" spans="1:18" ht="15.75">
      <c r="A11" s="22" t="str">
        <f t="shared" si="1"/>
        <v>M00000Областной бюджет</v>
      </c>
      <c r="B11" s="35" t="s">
        <v>112</v>
      </c>
      <c r="C11" s="36">
        <v>0</v>
      </c>
      <c r="D11" s="36">
        <v>0</v>
      </c>
      <c r="E11" s="37">
        <v>0</v>
      </c>
      <c r="F11" s="35">
        <v>0</v>
      </c>
      <c r="G11" s="38">
        <v>0</v>
      </c>
      <c r="H11" s="103">
        <v>2</v>
      </c>
      <c r="I11" s="39" t="s">
        <v>80</v>
      </c>
      <c r="J11" s="30" t="s">
        <v>2</v>
      </c>
      <c r="K11" s="2">
        <f t="shared" si="2"/>
        <v>18126.5</v>
      </c>
      <c r="L11" s="2">
        <f t="shared" si="2"/>
        <v>6417.5</v>
      </c>
      <c r="M11" s="2">
        <f t="shared" si="2"/>
        <v>6639.4</v>
      </c>
      <c r="N11" s="2">
        <f t="shared" si="2"/>
        <v>7940.4</v>
      </c>
      <c r="O11" s="2">
        <f t="shared" si="2"/>
        <v>8235.1</v>
      </c>
      <c r="P11" s="2">
        <f t="shared" si="2"/>
        <v>8520.4</v>
      </c>
      <c r="Q11" s="2">
        <f>SUM(K11:P11)</f>
        <v>55879.3</v>
      </c>
      <c r="R11" s="30">
        <v>2021</v>
      </c>
    </row>
    <row r="12" spans="1:18" ht="15.75">
      <c r="A12" s="22" t="str">
        <f t="shared" si="1"/>
        <v>M00000Федеральный бюджет</v>
      </c>
      <c r="B12" s="35" t="s">
        <v>112</v>
      </c>
      <c r="C12" s="36">
        <v>0</v>
      </c>
      <c r="D12" s="36">
        <v>0</v>
      </c>
      <c r="E12" s="37">
        <v>0</v>
      </c>
      <c r="F12" s="35">
        <v>0</v>
      </c>
      <c r="G12" s="38">
        <v>0</v>
      </c>
      <c r="H12" s="103">
        <v>1</v>
      </c>
      <c r="I12" s="39" t="s">
        <v>84</v>
      </c>
      <c r="J12" s="30" t="s">
        <v>2</v>
      </c>
      <c r="K12" s="2">
        <f aca="true" t="shared" si="3" ref="K12:P12">K132</f>
        <v>553.8</v>
      </c>
      <c r="L12" s="2">
        <f t="shared" si="3"/>
        <v>0</v>
      </c>
      <c r="M12" s="2">
        <f t="shared" si="3"/>
        <v>474</v>
      </c>
      <c r="N12" s="2">
        <f t="shared" si="3"/>
        <v>79.7</v>
      </c>
      <c r="O12" s="2">
        <f t="shared" si="3"/>
        <v>83.6</v>
      </c>
      <c r="P12" s="2">
        <f t="shared" si="3"/>
        <v>49.6</v>
      </c>
      <c r="Q12" s="2">
        <f>SUM(K12:P12)</f>
        <v>1240.7</v>
      </c>
      <c r="R12" s="30">
        <v>2021</v>
      </c>
    </row>
    <row r="13" spans="1:18" ht="31.5">
      <c r="A13" s="22" t="str">
        <f t="shared" si="1"/>
        <v>M10000Цель 1 «Повышение эффективности функционирования системы муниципального управления Северодвинска» </v>
      </c>
      <c r="B13" s="29" t="s">
        <v>112</v>
      </c>
      <c r="C13" s="30">
        <v>1</v>
      </c>
      <c r="D13" s="30">
        <v>0</v>
      </c>
      <c r="E13" s="40">
        <v>0</v>
      </c>
      <c r="F13" s="29">
        <v>0</v>
      </c>
      <c r="G13" s="41">
        <v>0</v>
      </c>
      <c r="H13" s="103"/>
      <c r="I13" s="42" t="s">
        <v>41</v>
      </c>
      <c r="J13" s="30" t="s">
        <v>2</v>
      </c>
      <c r="K13" s="2">
        <f aca="true" t="shared" si="4" ref="K13:P13">K18+K129</f>
        <v>297842.9</v>
      </c>
      <c r="L13" s="2">
        <f t="shared" si="4"/>
        <v>263892</v>
      </c>
      <c r="M13" s="2">
        <f t="shared" si="4"/>
        <v>289605.6</v>
      </c>
      <c r="N13" s="58">
        <f t="shared" si="4"/>
        <v>312274.8</v>
      </c>
      <c r="O13" s="58">
        <f t="shared" si="4"/>
        <v>298809.2</v>
      </c>
      <c r="P13" s="58">
        <f t="shared" si="4"/>
        <v>304761.2</v>
      </c>
      <c r="Q13" s="2">
        <f>SUM(K13:P13)</f>
        <v>1767185.7</v>
      </c>
      <c r="R13" s="30">
        <v>2021</v>
      </c>
    </row>
    <row r="14" spans="1:18" ht="31.5">
      <c r="A14" s="22" t="str">
        <f t="shared" si="1"/>
        <v>M10000Показатель 1 «Уровень удовлетворенности граждан работой Администрации Северодвинска»</v>
      </c>
      <c r="B14" s="29" t="s">
        <v>112</v>
      </c>
      <c r="C14" s="30">
        <v>1</v>
      </c>
      <c r="D14" s="30">
        <v>0</v>
      </c>
      <c r="E14" s="40">
        <v>0</v>
      </c>
      <c r="F14" s="29">
        <v>0</v>
      </c>
      <c r="G14" s="41">
        <v>0</v>
      </c>
      <c r="H14" s="103"/>
      <c r="I14" s="43" t="s">
        <v>144</v>
      </c>
      <c r="J14" s="30" t="s">
        <v>0</v>
      </c>
      <c r="K14" s="30">
        <v>65</v>
      </c>
      <c r="L14" s="30">
        <v>65</v>
      </c>
      <c r="M14" s="30">
        <v>65</v>
      </c>
      <c r="N14" s="30">
        <v>65</v>
      </c>
      <c r="O14" s="30">
        <v>65</v>
      </c>
      <c r="P14" s="30">
        <v>70</v>
      </c>
      <c r="Q14" s="30">
        <f>P14</f>
        <v>70</v>
      </c>
      <c r="R14" s="30">
        <v>2021</v>
      </c>
    </row>
    <row r="15" spans="1:18" ht="47.25">
      <c r="A15" s="22" t="str">
        <f t="shared" si="1"/>
        <v>M10000Показатель 2 «Уровень удовлетворенности граждан информационной открытостью Администрации Северодвинска»</v>
      </c>
      <c r="B15" s="29" t="s">
        <v>112</v>
      </c>
      <c r="C15" s="30">
        <v>1</v>
      </c>
      <c r="D15" s="30">
        <v>0</v>
      </c>
      <c r="E15" s="40">
        <v>0</v>
      </c>
      <c r="F15" s="29">
        <v>0</v>
      </c>
      <c r="G15" s="41">
        <v>0</v>
      </c>
      <c r="H15" s="103"/>
      <c r="I15" s="43" t="s">
        <v>145</v>
      </c>
      <c r="J15" s="30" t="s">
        <v>0</v>
      </c>
      <c r="K15" s="30">
        <v>60</v>
      </c>
      <c r="L15" s="30">
        <v>60</v>
      </c>
      <c r="M15" s="30">
        <v>60</v>
      </c>
      <c r="N15" s="30">
        <v>60</v>
      </c>
      <c r="O15" s="30">
        <v>60</v>
      </c>
      <c r="P15" s="30">
        <v>65</v>
      </c>
      <c r="Q15" s="30">
        <f>P15</f>
        <v>65</v>
      </c>
      <c r="R15" s="30">
        <v>2021</v>
      </c>
    </row>
    <row r="16" spans="1:18" ht="31.5">
      <c r="A16" s="22" t="str">
        <f t="shared" si="1"/>
        <v>M10000Показатель 3 «Доля муниципальных служащих, имеющих постоянную мотивацию на профессиональное развитие»</v>
      </c>
      <c r="B16" s="29" t="s">
        <v>112</v>
      </c>
      <c r="C16" s="30">
        <v>1</v>
      </c>
      <c r="D16" s="30">
        <v>0</v>
      </c>
      <c r="E16" s="40">
        <v>0</v>
      </c>
      <c r="F16" s="29">
        <v>0</v>
      </c>
      <c r="G16" s="41">
        <v>0</v>
      </c>
      <c r="H16" s="103"/>
      <c r="I16" s="43" t="s">
        <v>126</v>
      </c>
      <c r="J16" s="30" t="s">
        <v>0</v>
      </c>
      <c r="K16" s="30">
        <v>86</v>
      </c>
      <c r="L16" s="30">
        <v>86</v>
      </c>
      <c r="M16" s="30">
        <v>86</v>
      </c>
      <c r="N16" s="30">
        <v>86</v>
      </c>
      <c r="O16" s="30">
        <v>86</v>
      </c>
      <c r="P16" s="30">
        <v>88</v>
      </c>
      <c r="Q16" s="30">
        <f>P16</f>
        <v>88</v>
      </c>
      <c r="R16" s="30">
        <v>2021</v>
      </c>
    </row>
    <row r="17" spans="1:18" ht="47.25">
      <c r="A17" s="22" t="str">
        <f t="shared" si="1"/>
        <v>M10000Показатель 4 «Количество действующих многофункциональных центров (филиалов), работающих по принципу «одного окна», на территории муниципального образования «Северодвинск»</v>
      </c>
      <c r="B17" s="29" t="s">
        <v>112</v>
      </c>
      <c r="C17" s="30">
        <v>1</v>
      </c>
      <c r="D17" s="30">
        <v>0</v>
      </c>
      <c r="E17" s="40">
        <v>0</v>
      </c>
      <c r="F17" s="29">
        <v>0</v>
      </c>
      <c r="G17" s="41">
        <v>0</v>
      </c>
      <c r="H17" s="103"/>
      <c r="I17" s="43" t="s">
        <v>140</v>
      </c>
      <c r="J17" s="30" t="s">
        <v>8</v>
      </c>
      <c r="K17" s="30">
        <v>2</v>
      </c>
      <c r="L17" s="30">
        <v>4</v>
      </c>
      <c r="M17" s="30">
        <v>4</v>
      </c>
      <c r="N17" s="30">
        <v>4</v>
      </c>
      <c r="O17" s="30">
        <v>4</v>
      </c>
      <c r="P17" s="30">
        <v>4</v>
      </c>
      <c r="Q17" s="30">
        <f>P17</f>
        <v>4</v>
      </c>
      <c r="R17" s="30">
        <v>2021</v>
      </c>
    </row>
    <row r="18" spans="1:18" ht="63">
      <c r="A18" s="22" t="str">
        <f t="shared" si="1"/>
        <v>M11000Подпрограмма 1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</v>
      </c>
      <c r="B18" s="29" t="s">
        <v>112</v>
      </c>
      <c r="C18" s="30">
        <v>1</v>
      </c>
      <c r="D18" s="30">
        <v>1</v>
      </c>
      <c r="E18" s="40">
        <v>0</v>
      </c>
      <c r="F18" s="29">
        <v>0</v>
      </c>
      <c r="G18" s="41">
        <v>0</v>
      </c>
      <c r="H18" s="103"/>
      <c r="I18" s="39" t="s">
        <v>127</v>
      </c>
      <c r="J18" s="30" t="s">
        <v>2</v>
      </c>
      <c r="K18" s="2">
        <f aca="true" t="shared" si="5" ref="K18:P20">K21+K30+K42+K57+K68+K77+K86+K104+K116</f>
        <v>11646.6</v>
      </c>
      <c r="L18" s="2">
        <f t="shared" si="5"/>
        <v>2125.6</v>
      </c>
      <c r="M18" s="2">
        <f t="shared" si="5"/>
        <v>2525.8</v>
      </c>
      <c r="N18" s="58">
        <f t="shared" si="5"/>
        <v>3393.1</v>
      </c>
      <c r="O18" s="58">
        <f t="shared" si="5"/>
        <v>1710</v>
      </c>
      <c r="P18" s="58">
        <f>P21+P30+P42+P57+P68+P77+P86+P104+P116</f>
        <v>1710</v>
      </c>
      <c r="Q18" s="2">
        <f aca="true" t="shared" si="6" ref="Q18:Q23">SUM(K18:P18)</f>
        <v>23111.1</v>
      </c>
      <c r="R18" s="30">
        <v>2021</v>
      </c>
    </row>
    <row r="19" spans="1:18" ht="15.75">
      <c r="A19" s="22" t="str">
        <f t="shared" si="1"/>
        <v>M11000Местный бюджет</v>
      </c>
      <c r="B19" s="29" t="s">
        <v>112</v>
      </c>
      <c r="C19" s="30">
        <v>1</v>
      </c>
      <c r="D19" s="30">
        <v>1</v>
      </c>
      <c r="E19" s="40">
        <v>0</v>
      </c>
      <c r="F19" s="29">
        <v>0</v>
      </c>
      <c r="G19" s="41">
        <v>0</v>
      </c>
      <c r="H19" s="103">
        <v>3</v>
      </c>
      <c r="I19" s="39" t="s">
        <v>79</v>
      </c>
      <c r="J19" s="30" t="s">
        <v>2</v>
      </c>
      <c r="K19" s="2">
        <f t="shared" si="5"/>
        <v>11569.1</v>
      </c>
      <c r="L19" s="2">
        <f t="shared" si="5"/>
        <v>2048.8</v>
      </c>
      <c r="M19" s="2">
        <f t="shared" si="5"/>
        <v>2450.2</v>
      </c>
      <c r="N19" s="58">
        <f t="shared" si="5"/>
        <v>3393.1</v>
      </c>
      <c r="O19" s="58">
        <f t="shared" si="5"/>
        <v>1710</v>
      </c>
      <c r="P19" s="58">
        <f t="shared" si="5"/>
        <v>1710</v>
      </c>
      <c r="Q19" s="2">
        <f t="shared" si="6"/>
        <v>22881.2</v>
      </c>
      <c r="R19" s="30">
        <v>2021</v>
      </c>
    </row>
    <row r="20" spans="1:18" ht="15.75">
      <c r="A20" s="22" t="str">
        <f t="shared" si="1"/>
        <v>M11000Областной бюджет</v>
      </c>
      <c r="B20" s="29" t="s">
        <v>112</v>
      </c>
      <c r="C20" s="30">
        <v>1</v>
      </c>
      <c r="D20" s="30">
        <v>1</v>
      </c>
      <c r="E20" s="40">
        <v>0</v>
      </c>
      <c r="F20" s="29">
        <v>0</v>
      </c>
      <c r="G20" s="41">
        <v>0</v>
      </c>
      <c r="H20" s="103">
        <v>2</v>
      </c>
      <c r="I20" s="39" t="s">
        <v>80</v>
      </c>
      <c r="J20" s="30" t="s">
        <v>2</v>
      </c>
      <c r="K20" s="2">
        <f t="shared" si="5"/>
        <v>77.5</v>
      </c>
      <c r="L20" s="2">
        <f t="shared" si="5"/>
        <v>76.8</v>
      </c>
      <c r="M20" s="2">
        <f t="shared" si="5"/>
        <v>75.6</v>
      </c>
      <c r="N20" s="2">
        <f t="shared" si="5"/>
        <v>0</v>
      </c>
      <c r="O20" s="2">
        <f t="shared" si="5"/>
        <v>0</v>
      </c>
      <c r="P20" s="2">
        <f t="shared" si="5"/>
        <v>0</v>
      </c>
      <c r="Q20" s="2">
        <f t="shared" si="6"/>
        <v>229.9</v>
      </c>
      <c r="R20" s="30">
        <v>2021</v>
      </c>
    </row>
    <row r="21" spans="1:18" ht="15.75">
      <c r="A21" s="22" t="str">
        <f t="shared" si="1"/>
        <v>M11100Задача 1 «Развитие кадрового потенциала»</v>
      </c>
      <c r="B21" s="29" t="s">
        <v>112</v>
      </c>
      <c r="C21" s="30">
        <v>1</v>
      </c>
      <c r="D21" s="30">
        <v>1</v>
      </c>
      <c r="E21" s="40">
        <v>1</v>
      </c>
      <c r="F21" s="29">
        <v>0</v>
      </c>
      <c r="G21" s="41">
        <v>0</v>
      </c>
      <c r="H21" s="103"/>
      <c r="I21" s="39" t="s">
        <v>73</v>
      </c>
      <c r="J21" s="30" t="s">
        <v>2</v>
      </c>
      <c r="K21" s="2">
        <f aca="true" t="shared" si="7" ref="K21:P21">K26</f>
        <v>300</v>
      </c>
      <c r="L21" s="2">
        <f t="shared" si="7"/>
        <v>500</v>
      </c>
      <c r="M21" s="2">
        <f t="shared" si="7"/>
        <v>531.4</v>
      </c>
      <c r="N21" s="58">
        <f t="shared" si="7"/>
        <v>353.1</v>
      </c>
      <c r="O21" s="58">
        <f t="shared" si="7"/>
        <v>500</v>
      </c>
      <c r="P21" s="58">
        <f t="shared" si="7"/>
        <v>500</v>
      </c>
      <c r="Q21" s="2">
        <f t="shared" si="6"/>
        <v>2684.5</v>
      </c>
      <c r="R21" s="30">
        <v>2021</v>
      </c>
    </row>
    <row r="22" spans="1:18" ht="15.75">
      <c r="A22" s="22" t="str">
        <f t="shared" si="1"/>
        <v>M11100Местный бюджет</v>
      </c>
      <c r="B22" s="29" t="s">
        <v>112</v>
      </c>
      <c r="C22" s="30">
        <v>1</v>
      </c>
      <c r="D22" s="30">
        <v>1</v>
      </c>
      <c r="E22" s="40">
        <v>1</v>
      </c>
      <c r="F22" s="29">
        <v>0</v>
      </c>
      <c r="G22" s="41">
        <v>0</v>
      </c>
      <c r="H22" s="103">
        <v>3</v>
      </c>
      <c r="I22" s="39" t="s">
        <v>79</v>
      </c>
      <c r="J22" s="30" t="s">
        <v>2</v>
      </c>
      <c r="K22" s="2">
        <f aca="true" t="shared" si="8" ref="K22:P22">K26</f>
        <v>300</v>
      </c>
      <c r="L22" s="2">
        <f t="shared" si="8"/>
        <v>500</v>
      </c>
      <c r="M22" s="2">
        <f t="shared" si="8"/>
        <v>531.4</v>
      </c>
      <c r="N22" s="58">
        <f>N26</f>
        <v>353.1</v>
      </c>
      <c r="O22" s="58">
        <f t="shared" si="8"/>
        <v>500</v>
      </c>
      <c r="P22" s="58">
        <f t="shared" si="8"/>
        <v>500</v>
      </c>
      <c r="Q22" s="2">
        <f t="shared" si="6"/>
        <v>2684.5</v>
      </c>
      <c r="R22" s="30">
        <v>2021</v>
      </c>
    </row>
    <row r="23" spans="1:18" ht="15.75">
      <c r="A23" s="22" t="str">
        <f t="shared" si="1"/>
        <v>M11100Областной бюджет</v>
      </c>
      <c r="B23" s="29" t="s">
        <v>112</v>
      </c>
      <c r="C23" s="30">
        <v>1</v>
      </c>
      <c r="D23" s="30">
        <v>1</v>
      </c>
      <c r="E23" s="40">
        <v>1</v>
      </c>
      <c r="F23" s="29">
        <v>0</v>
      </c>
      <c r="G23" s="41">
        <v>0</v>
      </c>
      <c r="H23" s="103">
        <v>2</v>
      </c>
      <c r="I23" s="39" t="s">
        <v>80</v>
      </c>
      <c r="J23" s="30" t="s">
        <v>2</v>
      </c>
      <c r="K23" s="2"/>
      <c r="L23" s="2"/>
      <c r="M23" s="2"/>
      <c r="N23" s="2"/>
      <c r="O23" s="2"/>
      <c r="P23" s="2"/>
      <c r="Q23" s="2">
        <f t="shared" si="6"/>
        <v>0</v>
      </c>
      <c r="R23" s="30">
        <v>2021</v>
      </c>
    </row>
    <row r="24" spans="1:18" ht="31.5">
      <c r="A24" s="22" t="str">
        <f t="shared" si="1"/>
        <v>M11100Показатель 1 «Доля муниципальных служащих, имеющих высшее образование» </v>
      </c>
      <c r="B24" s="29" t="s">
        <v>112</v>
      </c>
      <c r="C24" s="30">
        <v>1</v>
      </c>
      <c r="D24" s="30">
        <v>1</v>
      </c>
      <c r="E24" s="40">
        <v>1</v>
      </c>
      <c r="F24" s="29">
        <v>0</v>
      </c>
      <c r="G24" s="41">
        <v>0</v>
      </c>
      <c r="H24" s="103"/>
      <c r="I24" s="43" t="s">
        <v>128</v>
      </c>
      <c r="J24" s="30" t="s">
        <v>0</v>
      </c>
      <c r="K24" s="30">
        <v>94</v>
      </c>
      <c r="L24" s="30">
        <v>94</v>
      </c>
      <c r="M24" s="30">
        <v>94</v>
      </c>
      <c r="N24" s="30">
        <v>94</v>
      </c>
      <c r="O24" s="30">
        <v>94</v>
      </c>
      <c r="P24" s="30">
        <v>95</v>
      </c>
      <c r="Q24" s="30">
        <f>P24</f>
        <v>95</v>
      </c>
      <c r="R24" s="30">
        <v>2021</v>
      </c>
    </row>
    <row r="25" spans="1:18" ht="31.5">
      <c r="A25" s="22" t="str">
        <f t="shared" si="1"/>
        <v>M11100Показатель 2 «Доля муниципальных служащих, повышавших профессиональный уровень в течение года»</v>
      </c>
      <c r="B25" s="29" t="s">
        <v>112</v>
      </c>
      <c r="C25" s="30">
        <v>1</v>
      </c>
      <c r="D25" s="30">
        <v>1</v>
      </c>
      <c r="E25" s="40">
        <v>1</v>
      </c>
      <c r="F25" s="29">
        <v>0</v>
      </c>
      <c r="G25" s="41">
        <v>0</v>
      </c>
      <c r="H25" s="103"/>
      <c r="I25" s="43" t="s">
        <v>43</v>
      </c>
      <c r="J25" s="30" t="s">
        <v>0</v>
      </c>
      <c r="K25" s="30">
        <v>4</v>
      </c>
      <c r="L25" s="30">
        <v>4</v>
      </c>
      <c r="M25" s="30">
        <v>4</v>
      </c>
      <c r="N25" s="30">
        <v>4</v>
      </c>
      <c r="O25" s="30">
        <v>4</v>
      </c>
      <c r="P25" s="30">
        <v>5</v>
      </c>
      <c r="Q25" s="30">
        <f>P25</f>
        <v>5</v>
      </c>
      <c r="R25" s="30">
        <v>2021</v>
      </c>
    </row>
    <row r="26" spans="1:18" ht="47.25">
      <c r="A26" s="22" t="str">
        <f t="shared" si="1"/>
        <v>M11101Мероприятие 1.0.1 «Организация получения дополнительного профессионального образования и переподготовки муниципальных служащих»</v>
      </c>
      <c r="B26" s="29" t="s">
        <v>112</v>
      </c>
      <c r="C26" s="30">
        <v>1</v>
      </c>
      <c r="D26" s="30">
        <v>1</v>
      </c>
      <c r="E26" s="40">
        <v>1</v>
      </c>
      <c r="F26" s="29">
        <v>0</v>
      </c>
      <c r="G26" s="41">
        <v>1</v>
      </c>
      <c r="H26" s="103">
        <v>3</v>
      </c>
      <c r="I26" s="43" t="s">
        <v>141</v>
      </c>
      <c r="J26" s="30" t="s">
        <v>2</v>
      </c>
      <c r="K26" s="2">
        <v>300</v>
      </c>
      <c r="L26" s="2">
        <v>500</v>
      </c>
      <c r="M26" s="2">
        <v>531.4</v>
      </c>
      <c r="N26" s="58">
        <v>353.1</v>
      </c>
      <c r="O26" s="59">
        <v>500</v>
      </c>
      <c r="P26" s="59">
        <v>500</v>
      </c>
      <c r="Q26" s="2">
        <f>SUM(K26:P26)</f>
        <v>2684.5</v>
      </c>
      <c r="R26" s="30">
        <v>2021</v>
      </c>
    </row>
    <row r="27" spans="1:18" ht="47.25">
      <c r="A27" s="22" t="str">
        <f t="shared" si="1"/>
        <v>M11101Показатель 1 «Количество муниципальных служащих, прошедших переподготовку и (или) получивших дополнительное профессиональное образование»</v>
      </c>
      <c r="B27" s="29" t="s">
        <v>112</v>
      </c>
      <c r="C27" s="30">
        <v>1</v>
      </c>
      <c r="D27" s="30">
        <v>1</v>
      </c>
      <c r="E27" s="40">
        <v>1</v>
      </c>
      <c r="F27" s="29">
        <v>0</v>
      </c>
      <c r="G27" s="41">
        <v>1</v>
      </c>
      <c r="H27" s="103"/>
      <c r="I27" s="43" t="s">
        <v>146</v>
      </c>
      <c r="J27" s="30" t="s">
        <v>1</v>
      </c>
      <c r="K27" s="30">
        <v>20</v>
      </c>
      <c r="L27" s="30">
        <v>20</v>
      </c>
      <c r="M27" s="30">
        <v>20</v>
      </c>
      <c r="N27" s="30">
        <v>22</v>
      </c>
      <c r="O27" s="30">
        <v>22</v>
      </c>
      <c r="P27" s="30">
        <v>25</v>
      </c>
      <c r="Q27" s="2">
        <f>SUM(K27:P27)</f>
        <v>129</v>
      </c>
      <c r="R27" s="30">
        <v>2021</v>
      </c>
    </row>
    <row r="28" spans="1:18" ht="63">
      <c r="A28" s="22" t="str">
        <f t="shared" si="1"/>
        <v>M11102Административное мероприятие 1.0.2 «Разработка и реализация мер, направленных на повышение качества исполнения муниципальными служащими должностных (служебных) обязанностей» </v>
      </c>
      <c r="B28" s="29" t="s">
        <v>112</v>
      </c>
      <c r="C28" s="30">
        <v>1</v>
      </c>
      <c r="D28" s="30">
        <v>1</v>
      </c>
      <c r="E28" s="40">
        <v>1</v>
      </c>
      <c r="F28" s="29">
        <v>0</v>
      </c>
      <c r="G28" s="41">
        <v>2</v>
      </c>
      <c r="H28" s="103"/>
      <c r="I28" s="43" t="s">
        <v>42</v>
      </c>
      <c r="J28" s="30" t="s">
        <v>13</v>
      </c>
      <c r="K28" s="30" t="s">
        <v>5</v>
      </c>
      <c r="L28" s="30" t="s">
        <v>5</v>
      </c>
      <c r="M28" s="30" t="s">
        <v>5</v>
      </c>
      <c r="N28" s="30" t="s">
        <v>5</v>
      </c>
      <c r="O28" s="30" t="s">
        <v>5</v>
      </c>
      <c r="P28" s="30" t="s">
        <v>5</v>
      </c>
      <c r="Q28" s="30" t="s">
        <v>5</v>
      </c>
      <c r="R28" s="30">
        <v>2021</v>
      </c>
    </row>
    <row r="29" spans="1:18" ht="47.25">
      <c r="A29" s="22" t="str">
        <f t="shared" si="1"/>
        <v>M11102Показатель 1 «Уровень выполнения индивидуальных планов подготовки сотрудниками, включенными в резерв управленческих кадров»</v>
      </c>
      <c r="B29" s="29" t="s">
        <v>112</v>
      </c>
      <c r="C29" s="30">
        <v>1</v>
      </c>
      <c r="D29" s="30">
        <v>1</v>
      </c>
      <c r="E29" s="40">
        <v>1</v>
      </c>
      <c r="F29" s="29">
        <v>0</v>
      </c>
      <c r="G29" s="41">
        <v>2</v>
      </c>
      <c r="H29" s="103"/>
      <c r="I29" s="43" t="s">
        <v>3</v>
      </c>
      <c r="J29" s="30" t="s">
        <v>0</v>
      </c>
      <c r="K29" s="30">
        <v>100</v>
      </c>
      <c r="L29" s="30">
        <v>100</v>
      </c>
      <c r="M29" s="30">
        <v>100</v>
      </c>
      <c r="N29" s="30">
        <v>100</v>
      </c>
      <c r="O29" s="30">
        <v>100</v>
      </c>
      <c r="P29" s="30">
        <v>100</v>
      </c>
      <c r="Q29" s="30">
        <f>P29</f>
        <v>100</v>
      </c>
      <c r="R29" s="30">
        <v>2021</v>
      </c>
    </row>
    <row r="30" spans="1:18" ht="47.25">
      <c r="A30" s="22" t="str">
        <f t="shared" si="1"/>
        <v>M11200Задача 2 «Улучшение организационного обеспечения эффективного выполнения органами Администрации Северодвинска возложенных на них функций»</v>
      </c>
      <c r="B30" s="29" t="s">
        <v>112</v>
      </c>
      <c r="C30" s="30">
        <v>1</v>
      </c>
      <c r="D30" s="30">
        <v>1</v>
      </c>
      <c r="E30" s="40">
        <v>2</v>
      </c>
      <c r="F30" s="29">
        <v>0</v>
      </c>
      <c r="G30" s="41">
        <v>0</v>
      </c>
      <c r="H30" s="103"/>
      <c r="I30" s="39" t="s">
        <v>67</v>
      </c>
      <c r="J30" s="30" t="s">
        <v>2</v>
      </c>
      <c r="K30" s="2">
        <f aca="true" t="shared" si="9" ref="K30:P30">K31+K32</f>
        <v>1550</v>
      </c>
      <c r="L30" s="2">
        <f t="shared" si="9"/>
        <v>1500</v>
      </c>
      <c r="M30" s="2">
        <f t="shared" si="9"/>
        <v>1870</v>
      </c>
      <c r="N30" s="58">
        <f t="shared" si="9"/>
        <v>3030</v>
      </c>
      <c r="O30" s="58">
        <f t="shared" si="9"/>
        <v>1200</v>
      </c>
      <c r="P30" s="58">
        <f t="shared" si="9"/>
        <v>1200</v>
      </c>
      <c r="Q30" s="2">
        <f>SUM(K30:P30)</f>
        <v>10350</v>
      </c>
      <c r="R30" s="30">
        <v>2021</v>
      </c>
    </row>
    <row r="31" spans="1:18" ht="15.75">
      <c r="A31" s="22" t="str">
        <f t="shared" si="1"/>
        <v>M11200Местный бюджет</v>
      </c>
      <c r="B31" s="29" t="s">
        <v>112</v>
      </c>
      <c r="C31" s="30">
        <v>1</v>
      </c>
      <c r="D31" s="30">
        <v>1</v>
      </c>
      <c r="E31" s="40">
        <v>2</v>
      </c>
      <c r="F31" s="29">
        <v>0</v>
      </c>
      <c r="G31" s="41">
        <v>0</v>
      </c>
      <c r="H31" s="103">
        <v>3</v>
      </c>
      <c r="I31" s="39" t="s">
        <v>79</v>
      </c>
      <c r="J31" s="30" t="s">
        <v>2</v>
      </c>
      <c r="K31" s="2">
        <f aca="true" t="shared" si="10" ref="K31:P31">K35+K40</f>
        <v>1550</v>
      </c>
      <c r="L31" s="2">
        <f t="shared" si="10"/>
        <v>1500</v>
      </c>
      <c r="M31" s="2">
        <f t="shared" si="10"/>
        <v>1870</v>
      </c>
      <c r="N31" s="58">
        <f t="shared" si="10"/>
        <v>3030</v>
      </c>
      <c r="O31" s="58">
        <f t="shared" si="10"/>
        <v>1200</v>
      </c>
      <c r="P31" s="58">
        <f t="shared" si="10"/>
        <v>1200</v>
      </c>
      <c r="Q31" s="2">
        <f>SUM(K31:P31)</f>
        <v>10350</v>
      </c>
      <c r="R31" s="30">
        <v>2021</v>
      </c>
    </row>
    <row r="32" spans="1:18" ht="15.75">
      <c r="A32" s="22" t="str">
        <f t="shared" si="1"/>
        <v>M11200Областной бюджет</v>
      </c>
      <c r="B32" s="29" t="s">
        <v>112</v>
      </c>
      <c r="C32" s="30">
        <v>1</v>
      </c>
      <c r="D32" s="30">
        <v>1</v>
      </c>
      <c r="E32" s="40">
        <v>2</v>
      </c>
      <c r="F32" s="29">
        <v>0</v>
      </c>
      <c r="G32" s="41">
        <v>0</v>
      </c>
      <c r="H32" s="103">
        <v>2</v>
      </c>
      <c r="I32" s="39" t="s">
        <v>80</v>
      </c>
      <c r="J32" s="30" t="s">
        <v>2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f>SUM(K32:P32)</f>
        <v>0</v>
      </c>
      <c r="R32" s="30">
        <v>2021</v>
      </c>
    </row>
    <row r="33" spans="1:18" ht="31.5">
      <c r="A33" s="22" t="str">
        <f t="shared" si="1"/>
        <v>M11200Показатель 1 «Уровень удовлетворенности муниципальных служащих организацией рабочего пространства» </v>
      </c>
      <c r="B33" s="29" t="s">
        <v>112</v>
      </c>
      <c r="C33" s="30">
        <v>1</v>
      </c>
      <c r="D33" s="30">
        <v>1</v>
      </c>
      <c r="E33" s="40">
        <v>2</v>
      </c>
      <c r="F33" s="29">
        <v>0</v>
      </c>
      <c r="G33" s="41">
        <v>0</v>
      </c>
      <c r="H33" s="103"/>
      <c r="I33" s="43" t="s">
        <v>44</v>
      </c>
      <c r="J33" s="30" t="s">
        <v>0</v>
      </c>
      <c r="K33" s="30">
        <v>84</v>
      </c>
      <c r="L33" s="30">
        <v>84</v>
      </c>
      <c r="M33" s="30">
        <v>84</v>
      </c>
      <c r="N33" s="30">
        <v>84</v>
      </c>
      <c r="O33" s="30">
        <v>84</v>
      </c>
      <c r="P33" s="30">
        <v>86</v>
      </c>
      <c r="Q33" s="30">
        <f>P33</f>
        <v>86</v>
      </c>
      <c r="R33" s="30">
        <v>2021</v>
      </c>
    </row>
    <row r="34" spans="1:18" ht="31.5" customHeight="1">
      <c r="A34" s="22" t="str">
        <f t="shared" si="1"/>
        <v>M11200Показатель 2 «Доля жителей Северодвинска, информированных о мероприятиях с участием Главы Северодвинска»</v>
      </c>
      <c r="B34" s="29" t="s">
        <v>112</v>
      </c>
      <c r="C34" s="30">
        <v>1</v>
      </c>
      <c r="D34" s="30">
        <v>1</v>
      </c>
      <c r="E34" s="40">
        <v>2</v>
      </c>
      <c r="F34" s="29">
        <v>0</v>
      </c>
      <c r="G34" s="41">
        <v>0</v>
      </c>
      <c r="H34" s="103"/>
      <c r="I34" s="43" t="s">
        <v>170</v>
      </c>
      <c r="J34" s="30" t="s">
        <v>0</v>
      </c>
      <c r="K34" s="30">
        <v>70</v>
      </c>
      <c r="L34" s="30">
        <v>70</v>
      </c>
      <c r="M34" s="30">
        <v>70</v>
      </c>
      <c r="N34" s="30">
        <v>70</v>
      </c>
      <c r="O34" s="30">
        <v>70</v>
      </c>
      <c r="P34" s="30">
        <v>75</v>
      </c>
      <c r="Q34" s="30">
        <f>P34</f>
        <v>75</v>
      </c>
      <c r="R34" s="30">
        <v>2021</v>
      </c>
    </row>
    <row r="35" spans="1:34" ht="47.25" customHeight="1">
      <c r="A35" s="22" t="str">
        <f t="shared" si="1"/>
        <v>M11201Мероприятие 2.0.1 «Обеспечение представительской деятельности Главы Северодвинска и Администрации Северодвинска»</v>
      </c>
      <c r="B35" s="29" t="s">
        <v>112</v>
      </c>
      <c r="C35" s="30">
        <v>1</v>
      </c>
      <c r="D35" s="30">
        <v>1</v>
      </c>
      <c r="E35" s="40">
        <v>2</v>
      </c>
      <c r="F35" s="29">
        <v>0</v>
      </c>
      <c r="G35" s="41">
        <v>1</v>
      </c>
      <c r="H35" s="103">
        <v>3</v>
      </c>
      <c r="I35" s="43" t="s">
        <v>166</v>
      </c>
      <c r="J35" s="30" t="s">
        <v>2</v>
      </c>
      <c r="K35" s="2">
        <v>1550</v>
      </c>
      <c r="L35" s="2">
        <v>1500</v>
      </c>
      <c r="M35" s="1">
        <v>1870</v>
      </c>
      <c r="N35" s="59">
        <f>1200+350</f>
        <v>1550</v>
      </c>
      <c r="O35" s="59">
        <v>1200</v>
      </c>
      <c r="P35" s="59">
        <v>1200</v>
      </c>
      <c r="Q35" s="2">
        <f>SUM(K35:P35)</f>
        <v>8870</v>
      </c>
      <c r="R35" s="30">
        <v>2021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60"/>
    </row>
    <row r="36" spans="1:34" ht="31.5">
      <c r="A36" s="22" t="str">
        <f t="shared" si="1"/>
        <v>M11201Показатель 1 «Количество проведенных мероприятий с участием Главы Северодвинска»</v>
      </c>
      <c r="B36" s="29" t="s">
        <v>112</v>
      </c>
      <c r="C36" s="30">
        <v>1</v>
      </c>
      <c r="D36" s="30">
        <v>1</v>
      </c>
      <c r="E36" s="40">
        <v>2</v>
      </c>
      <c r="F36" s="29">
        <v>0</v>
      </c>
      <c r="G36" s="41">
        <v>1</v>
      </c>
      <c r="H36" s="103"/>
      <c r="I36" s="43" t="s">
        <v>171</v>
      </c>
      <c r="J36" s="30" t="s">
        <v>8</v>
      </c>
      <c r="K36" s="30">
        <v>107</v>
      </c>
      <c r="L36" s="30">
        <v>110</v>
      </c>
      <c r="M36" s="30">
        <v>113</v>
      </c>
      <c r="N36" s="30">
        <v>116</v>
      </c>
      <c r="O36" s="30">
        <v>119</v>
      </c>
      <c r="P36" s="30">
        <v>122</v>
      </c>
      <c r="Q36" s="105">
        <f>SUM(K36:P36)</f>
        <v>687</v>
      </c>
      <c r="R36" s="30">
        <v>2021</v>
      </c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</row>
    <row r="37" spans="1:29" ht="47.25">
      <c r="A37" s="22" t="str">
        <f t="shared" si="1"/>
        <v>M11202Административное мероприятие 2.0.2 «Работа с обращениями граждан, поступающими Главы Северодвинска и в Администрацию Северодвинска»</v>
      </c>
      <c r="B37" s="29" t="s">
        <v>112</v>
      </c>
      <c r="C37" s="30">
        <v>1</v>
      </c>
      <c r="D37" s="30">
        <v>1</v>
      </c>
      <c r="E37" s="40">
        <v>2</v>
      </c>
      <c r="F37" s="29">
        <v>0</v>
      </c>
      <c r="G37" s="41">
        <v>2</v>
      </c>
      <c r="H37" s="103"/>
      <c r="I37" s="43" t="s">
        <v>172</v>
      </c>
      <c r="J37" s="30" t="s">
        <v>4</v>
      </c>
      <c r="K37" s="30" t="s">
        <v>5</v>
      </c>
      <c r="L37" s="30" t="s">
        <v>5</v>
      </c>
      <c r="M37" s="30" t="s">
        <v>5</v>
      </c>
      <c r="N37" s="30" t="s">
        <v>5</v>
      </c>
      <c r="O37" s="30" t="s">
        <v>5</v>
      </c>
      <c r="P37" s="30" t="s">
        <v>5</v>
      </c>
      <c r="Q37" s="30" t="s">
        <v>5</v>
      </c>
      <c r="R37" s="30">
        <v>2021</v>
      </c>
      <c r="U37" s="60"/>
      <c r="V37" s="60"/>
      <c r="W37" s="60"/>
      <c r="X37" s="60"/>
      <c r="Y37" s="60"/>
      <c r="Z37" s="60"/>
      <c r="AA37" s="60"/>
      <c r="AB37" s="60"/>
      <c r="AC37" s="60"/>
    </row>
    <row r="38" spans="1:18" ht="31.5">
      <c r="A38" s="22" t="str">
        <f t="shared" si="1"/>
        <v>M11202Показатель 1 «Полнота ответов на обращения граждан к Главы Северодвинска и в Администрацию Северодвинска»</v>
      </c>
      <c r="B38" s="29" t="s">
        <v>112</v>
      </c>
      <c r="C38" s="30">
        <v>1</v>
      </c>
      <c r="D38" s="30">
        <v>1</v>
      </c>
      <c r="E38" s="40">
        <v>2</v>
      </c>
      <c r="F38" s="29">
        <v>0</v>
      </c>
      <c r="G38" s="41">
        <v>2</v>
      </c>
      <c r="H38" s="103"/>
      <c r="I38" s="43" t="s">
        <v>173</v>
      </c>
      <c r="J38" s="30" t="s">
        <v>0</v>
      </c>
      <c r="K38" s="30">
        <v>100</v>
      </c>
      <c r="L38" s="30">
        <v>100</v>
      </c>
      <c r="M38" s="30">
        <v>100</v>
      </c>
      <c r="N38" s="30">
        <v>100</v>
      </c>
      <c r="O38" s="30">
        <v>100</v>
      </c>
      <c r="P38" s="30">
        <v>100</v>
      </c>
      <c r="Q38" s="30">
        <f>P38</f>
        <v>100</v>
      </c>
      <c r="R38" s="30">
        <v>2021</v>
      </c>
    </row>
    <row r="39" spans="1:18" ht="63">
      <c r="A39" s="22" t="str">
        <f t="shared" si="1"/>
        <v>M11202Показатель 2 «Доля ответов гражданам, направленных в установленный законом срок, от общего количества обращений граждан к Главе Северодвинска и в Администрацию Северодвинска»</v>
      </c>
      <c r="B39" s="29" t="s">
        <v>112</v>
      </c>
      <c r="C39" s="30">
        <v>1</v>
      </c>
      <c r="D39" s="30">
        <v>1</v>
      </c>
      <c r="E39" s="40">
        <v>2</v>
      </c>
      <c r="F39" s="29">
        <v>0</v>
      </c>
      <c r="G39" s="41">
        <v>2</v>
      </c>
      <c r="H39" s="103"/>
      <c r="I39" s="43" t="s">
        <v>174</v>
      </c>
      <c r="J39" s="30" t="s">
        <v>0</v>
      </c>
      <c r="K39" s="30">
        <v>100</v>
      </c>
      <c r="L39" s="30">
        <v>100</v>
      </c>
      <c r="M39" s="30">
        <v>100</v>
      </c>
      <c r="N39" s="30">
        <v>100</v>
      </c>
      <c r="O39" s="30">
        <v>100</v>
      </c>
      <c r="P39" s="30">
        <v>100</v>
      </c>
      <c r="Q39" s="30">
        <f>P39</f>
        <v>100</v>
      </c>
      <c r="R39" s="30">
        <v>2021</v>
      </c>
    </row>
    <row r="40" spans="1:18" ht="62.25" customHeight="1">
      <c r="A40" s="22" t="str">
        <f t="shared" si="1"/>
        <v>M11203Мероприятие 2.0.3 «Обеспечение деятельности муниципального казенного учреждения «Центр материально-технического обеспечения»</v>
      </c>
      <c r="B40" s="29" t="s">
        <v>112</v>
      </c>
      <c r="C40" s="30">
        <v>1</v>
      </c>
      <c r="D40" s="30">
        <v>1</v>
      </c>
      <c r="E40" s="40">
        <v>2</v>
      </c>
      <c r="F40" s="29">
        <v>0</v>
      </c>
      <c r="G40" s="41">
        <v>3</v>
      </c>
      <c r="H40" s="103">
        <v>3</v>
      </c>
      <c r="I40" s="43" t="s">
        <v>179</v>
      </c>
      <c r="J40" s="30" t="s">
        <v>2</v>
      </c>
      <c r="K40" s="2">
        <f>SUM(K43:K44)</f>
        <v>0</v>
      </c>
      <c r="L40" s="2">
        <f>0</f>
        <v>0</v>
      </c>
      <c r="M40" s="2">
        <f>0</f>
        <v>0</v>
      </c>
      <c r="N40" s="59">
        <v>1480</v>
      </c>
      <c r="O40" s="2">
        <v>0</v>
      </c>
      <c r="P40" s="2">
        <v>0</v>
      </c>
      <c r="Q40" s="30">
        <v>1480</v>
      </c>
      <c r="R40" s="30">
        <v>2019</v>
      </c>
    </row>
    <row r="41" spans="1:18" ht="62.25" customHeight="1">
      <c r="A41" s="22" t="str">
        <f t="shared" si="1"/>
        <v>M11203Показатель 1 «Обустройство новых рабочих мест»</v>
      </c>
      <c r="B41" s="29" t="s">
        <v>112</v>
      </c>
      <c r="C41" s="30">
        <v>1</v>
      </c>
      <c r="D41" s="30">
        <v>1</v>
      </c>
      <c r="E41" s="40">
        <v>2</v>
      </c>
      <c r="F41" s="29">
        <v>0</v>
      </c>
      <c r="G41" s="41">
        <v>3</v>
      </c>
      <c r="H41" s="103"/>
      <c r="I41" s="43" t="s">
        <v>180</v>
      </c>
      <c r="J41" s="30" t="s">
        <v>178</v>
      </c>
      <c r="K41" s="23">
        <v>0</v>
      </c>
      <c r="L41" s="23">
        <v>0</v>
      </c>
      <c r="M41" s="23">
        <v>0</v>
      </c>
      <c r="N41" s="61">
        <v>2</v>
      </c>
      <c r="O41" s="23">
        <v>0</v>
      </c>
      <c r="P41" s="23">
        <v>0</v>
      </c>
      <c r="Q41" s="23">
        <v>2</v>
      </c>
      <c r="R41" s="23">
        <v>2019</v>
      </c>
    </row>
    <row r="42" spans="1:18" ht="47.25">
      <c r="A42" s="22" t="str">
        <f t="shared" si="1"/>
        <v>M11300Задача 3 «Повышение эффективности профилактических мер, направленных на выявление и устранение коррупциогенных факторов»</v>
      </c>
      <c r="B42" s="29" t="s">
        <v>112</v>
      </c>
      <c r="C42" s="30">
        <v>1</v>
      </c>
      <c r="D42" s="30">
        <v>1</v>
      </c>
      <c r="E42" s="40">
        <v>3</v>
      </c>
      <c r="F42" s="29">
        <v>0</v>
      </c>
      <c r="G42" s="41">
        <v>0</v>
      </c>
      <c r="H42" s="103"/>
      <c r="I42" s="39" t="s">
        <v>68</v>
      </c>
      <c r="J42" s="30" t="s">
        <v>2</v>
      </c>
      <c r="K42" s="2">
        <v>0</v>
      </c>
      <c r="L42" s="2">
        <f>SUM(L43:L44)</f>
        <v>10</v>
      </c>
      <c r="M42" s="2">
        <f>SUM(M43:M44)</f>
        <v>10</v>
      </c>
      <c r="N42" s="58">
        <f>SUM(N43:N44)</f>
        <v>10</v>
      </c>
      <c r="O42" s="58">
        <f>SUM(O43:O44)</f>
        <v>10</v>
      </c>
      <c r="P42" s="58">
        <f>SUM(P43:P44)</f>
        <v>10</v>
      </c>
      <c r="Q42" s="2">
        <f>SUM(K42:P42)</f>
        <v>50</v>
      </c>
      <c r="R42" s="30">
        <v>2021</v>
      </c>
    </row>
    <row r="43" spans="1:18" ht="15.75">
      <c r="A43" s="22" t="str">
        <f t="shared" si="1"/>
        <v>M11300Местный бюджет</v>
      </c>
      <c r="B43" s="29" t="s">
        <v>112</v>
      </c>
      <c r="C43" s="30">
        <v>1</v>
      </c>
      <c r="D43" s="30">
        <v>1</v>
      </c>
      <c r="E43" s="40">
        <v>3</v>
      </c>
      <c r="F43" s="29">
        <v>0</v>
      </c>
      <c r="G43" s="41">
        <v>0</v>
      </c>
      <c r="H43" s="103">
        <v>3</v>
      </c>
      <c r="I43" s="39" t="s">
        <v>79</v>
      </c>
      <c r="J43" s="30" t="s">
        <v>2</v>
      </c>
      <c r="K43" s="2">
        <f aca="true" t="shared" si="11" ref="K43:P43">SUM(K55)</f>
        <v>0</v>
      </c>
      <c r="L43" s="2">
        <f t="shared" si="11"/>
        <v>10</v>
      </c>
      <c r="M43" s="2">
        <f t="shared" si="11"/>
        <v>10</v>
      </c>
      <c r="N43" s="58">
        <f>SUM(N55)</f>
        <v>10</v>
      </c>
      <c r="O43" s="58">
        <f t="shared" si="11"/>
        <v>10</v>
      </c>
      <c r="P43" s="58">
        <f t="shared" si="11"/>
        <v>10</v>
      </c>
      <c r="Q43" s="2">
        <f>SUM(K43:P43)</f>
        <v>50</v>
      </c>
      <c r="R43" s="30">
        <v>2021</v>
      </c>
    </row>
    <row r="44" spans="1:18" ht="15.75">
      <c r="A44" s="22" t="str">
        <f t="shared" si="1"/>
        <v>M11300Областной бюджет</v>
      </c>
      <c r="B44" s="29" t="s">
        <v>112</v>
      </c>
      <c r="C44" s="30">
        <v>1</v>
      </c>
      <c r="D44" s="30">
        <v>1</v>
      </c>
      <c r="E44" s="40">
        <v>3</v>
      </c>
      <c r="F44" s="29">
        <v>0</v>
      </c>
      <c r="G44" s="41">
        <v>0</v>
      </c>
      <c r="H44" s="103">
        <v>2</v>
      </c>
      <c r="I44" s="39" t="s">
        <v>80</v>
      </c>
      <c r="J44" s="30" t="s">
        <v>2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f>SUM(K44:P44)</f>
        <v>0</v>
      </c>
      <c r="R44" s="30">
        <v>2021</v>
      </c>
    </row>
    <row r="45" spans="1:18" ht="31.5">
      <c r="A45" s="22" t="str">
        <f t="shared" si="1"/>
        <v>M11300Показатель 1 «Количество выявленных и устранённых коррупциогенных факторов»</v>
      </c>
      <c r="B45" s="29" t="s">
        <v>112</v>
      </c>
      <c r="C45" s="30">
        <v>1</v>
      </c>
      <c r="D45" s="30">
        <v>1</v>
      </c>
      <c r="E45" s="40">
        <v>3</v>
      </c>
      <c r="F45" s="29">
        <v>0</v>
      </c>
      <c r="G45" s="41">
        <v>0</v>
      </c>
      <c r="H45" s="103"/>
      <c r="I45" s="43" t="s">
        <v>64</v>
      </c>
      <c r="J45" s="30" t="s">
        <v>8</v>
      </c>
      <c r="K45" s="30">
        <v>1</v>
      </c>
      <c r="L45" s="30">
        <v>1</v>
      </c>
      <c r="M45" s="30">
        <v>1</v>
      </c>
      <c r="N45" s="30">
        <v>1</v>
      </c>
      <c r="O45" s="30">
        <v>1</v>
      </c>
      <c r="P45" s="30">
        <v>1</v>
      </c>
      <c r="Q45" s="2">
        <f>SUM(K45:P45)</f>
        <v>6</v>
      </c>
      <c r="R45" s="30">
        <v>2021</v>
      </c>
    </row>
    <row r="46" spans="1:18" ht="47.25">
      <c r="A46" s="22" t="str">
        <f t="shared" si="1"/>
        <v>M11300Показатель 2 «Уровень удовлетворенности граждан качеством предоставления государственных и муниципальных услуг Администрацией Северодвинска»</v>
      </c>
      <c r="B46" s="29" t="s">
        <v>112</v>
      </c>
      <c r="C46" s="30">
        <v>1</v>
      </c>
      <c r="D46" s="30">
        <v>1</v>
      </c>
      <c r="E46" s="40">
        <v>3</v>
      </c>
      <c r="F46" s="29">
        <v>0</v>
      </c>
      <c r="G46" s="41">
        <v>0</v>
      </c>
      <c r="H46" s="103"/>
      <c r="I46" s="43" t="s">
        <v>45</v>
      </c>
      <c r="J46" s="30" t="s">
        <v>0</v>
      </c>
      <c r="K46" s="30">
        <v>75</v>
      </c>
      <c r="L46" s="30">
        <v>75</v>
      </c>
      <c r="M46" s="30">
        <v>76</v>
      </c>
      <c r="N46" s="30">
        <v>77</v>
      </c>
      <c r="O46" s="30">
        <v>78</v>
      </c>
      <c r="P46" s="30">
        <v>79</v>
      </c>
      <c r="Q46" s="30">
        <f>P46</f>
        <v>79</v>
      </c>
      <c r="R46" s="30">
        <v>2021</v>
      </c>
    </row>
    <row r="47" spans="1:18" ht="47.25">
      <c r="A47" s="22" t="str">
        <f t="shared" si="1"/>
        <v>M11301Административное мероприятие 3.0.1 «Проведение семинаров, направленных на снижение коррупции и устранение коррупциогенных факторов»</v>
      </c>
      <c r="B47" s="29" t="s">
        <v>112</v>
      </c>
      <c r="C47" s="30">
        <v>1</v>
      </c>
      <c r="D47" s="30">
        <v>1</v>
      </c>
      <c r="E47" s="40">
        <v>3</v>
      </c>
      <c r="F47" s="29">
        <v>0</v>
      </c>
      <c r="G47" s="41">
        <v>1</v>
      </c>
      <c r="H47" s="103"/>
      <c r="I47" s="43" t="s">
        <v>26</v>
      </c>
      <c r="J47" s="30" t="s">
        <v>13</v>
      </c>
      <c r="K47" s="30" t="s">
        <v>5</v>
      </c>
      <c r="L47" s="30" t="s">
        <v>5</v>
      </c>
      <c r="M47" s="30" t="s">
        <v>5</v>
      </c>
      <c r="N47" s="30" t="s">
        <v>5</v>
      </c>
      <c r="O47" s="30" t="s">
        <v>5</v>
      </c>
      <c r="P47" s="30" t="s">
        <v>5</v>
      </c>
      <c r="Q47" s="30" t="s">
        <v>5</v>
      </c>
      <c r="R47" s="30">
        <v>2021</v>
      </c>
    </row>
    <row r="48" spans="1:18" ht="47.25">
      <c r="A48" s="22" t="str">
        <f t="shared" si="1"/>
        <v>M11301Показатель 1 «Количество проведенных семинаров, направленных на снижение коррупции и устранение коррупциогенных факторов»</v>
      </c>
      <c r="B48" s="29" t="s">
        <v>112</v>
      </c>
      <c r="C48" s="30">
        <v>1</v>
      </c>
      <c r="D48" s="30">
        <v>1</v>
      </c>
      <c r="E48" s="40">
        <v>3</v>
      </c>
      <c r="F48" s="29">
        <v>0</v>
      </c>
      <c r="G48" s="41">
        <v>1</v>
      </c>
      <c r="H48" s="103"/>
      <c r="I48" s="43" t="s">
        <v>46</v>
      </c>
      <c r="J48" s="30" t="s">
        <v>8</v>
      </c>
      <c r="K48" s="30">
        <v>2</v>
      </c>
      <c r="L48" s="30">
        <v>2</v>
      </c>
      <c r="M48" s="30">
        <v>2</v>
      </c>
      <c r="N48" s="30">
        <v>2</v>
      </c>
      <c r="O48" s="30">
        <v>2</v>
      </c>
      <c r="P48" s="30">
        <v>2</v>
      </c>
      <c r="Q48" s="2">
        <f>SUM(K48:P48)</f>
        <v>12</v>
      </c>
      <c r="R48" s="30">
        <v>2021</v>
      </c>
    </row>
    <row r="49" spans="1:18" ht="47.25">
      <c r="A49" s="22" t="str">
        <f t="shared" si="1"/>
        <v>M11302Административное мероприятие 3.0.2 «Прием справок о доходах, расходах и об имуществе и обязательствах имущественного характера»</v>
      </c>
      <c r="B49" s="29" t="s">
        <v>112</v>
      </c>
      <c r="C49" s="30">
        <v>1</v>
      </c>
      <c r="D49" s="30">
        <v>1</v>
      </c>
      <c r="E49" s="40">
        <v>3</v>
      </c>
      <c r="F49" s="29">
        <v>0</v>
      </c>
      <c r="G49" s="41">
        <v>2</v>
      </c>
      <c r="H49" s="103"/>
      <c r="I49" s="43" t="s">
        <v>107</v>
      </c>
      <c r="J49" s="30" t="s">
        <v>13</v>
      </c>
      <c r="K49" s="30" t="s">
        <v>5</v>
      </c>
      <c r="L49" s="30" t="s">
        <v>5</v>
      </c>
      <c r="M49" s="30" t="s">
        <v>5</v>
      </c>
      <c r="N49" s="30" t="s">
        <v>5</v>
      </c>
      <c r="O49" s="30" t="s">
        <v>5</v>
      </c>
      <c r="P49" s="30" t="s">
        <v>5</v>
      </c>
      <c r="Q49" s="30" t="s">
        <v>5</v>
      </c>
      <c r="R49" s="30">
        <v>2021</v>
      </c>
    </row>
    <row r="50" spans="1:18" ht="78.75">
      <c r="A50" s="22" t="str">
        <f t="shared" si="1"/>
        <v>M11302Показатель 1 «Доля принятых справок от общего количества поданных справок муниципальными служащими Администрации Северодвинска, которые должны подавать справки о доходах, расходах и об имуществе и обязательствах имущественного характера»</v>
      </c>
      <c r="B50" s="29" t="s">
        <v>112</v>
      </c>
      <c r="C50" s="30">
        <v>1</v>
      </c>
      <c r="D50" s="30">
        <v>1</v>
      </c>
      <c r="E50" s="40">
        <v>3</v>
      </c>
      <c r="F50" s="29">
        <v>0</v>
      </c>
      <c r="G50" s="41">
        <v>2</v>
      </c>
      <c r="H50" s="103"/>
      <c r="I50" s="43" t="s">
        <v>108</v>
      </c>
      <c r="J50" s="30" t="s">
        <v>0</v>
      </c>
      <c r="K50" s="30">
        <v>100</v>
      </c>
      <c r="L50" s="30">
        <v>100</v>
      </c>
      <c r="M50" s="30">
        <v>100</v>
      </c>
      <c r="N50" s="30">
        <v>100</v>
      </c>
      <c r="O50" s="30">
        <v>100</v>
      </c>
      <c r="P50" s="30">
        <v>100</v>
      </c>
      <c r="Q50" s="30">
        <f>P50</f>
        <v>100</v>
      </c>
      <c r="R50" s="30">
        <v>2021</v>
      </c>
    </row>
    <row r="51" spans="1:18" ht="47.25">
      <c r="A51" s="22" t="str">
        <f t="shared" si="1"/>
        <v>M11303Административное мероприятие 3.0.3 «Организация и проведение заседания Совета по противодействию коррупции в муниципальном образовании «Северодвинск»</v>
      </c>
      <c r="B51" s="29" t="s">
        <v>112</v>
      </c>
      <c r="C51" s="30">
        <v>1</v>
      </c>
      <c r="D51" s="30">
        <v>1</v>
      </c>
      <c r="E51" s="40">
        <v>3</v>
      </c>
      <c r="F51" s="29">
        <v>0</v>
      </c>
      <c r="G51" s="41">
        <v>3</v>
      </c>
      <c r="H51" s="103"/>
      <c r="I51" s="43" t="s">
        <v>47</v>
      </c>
      <c r="J51" s="30" t="s">
        <v>13</v>
      </c>
      <c r="K51" s="30" t="s">
        <v>5</v>
      </c>
      <c r="L51" s="30" t="s">
        <v>5</v>
      </c>
      <c r="M51" s="30" t="s">
        <v>5</v>
      </c>
      <c r="N51" s="30" t="s">
        <v>5</v>
      </c>
      <c r="O51" s="30" t="s">
        <v>5</v>
      </c>
      <c r="P51" s="30" t="s">
        <v>5</v>
      </c>
      <c r="Q51" s="105" t="s">
        <v>5</v>
      </c>
      <c r="R51" s="30">
        <v>2021</v>
      </c>
    </row>
    <row r="52" spans="1:18" ht="47.25">
      <c r="A52" s="22" t="str">
        <f t="shared" si="1"/>
        <v>M11303Показатель 1 «Количество проведенных заседаний Совета по противодействию коррупции в муниципальном образовании «Северодвинск»</v>
      </c>
      <c r="B52" s="29" t="s">
        <v>112</v>
      </c>
      <c r="C52" s="30">
        <v>1</v>
      </c>
      <c r="D52" s="30">
        <v>1</v>
      </c>
      <c r="E52" s="40">
        <v>3</v>
      </c>
      <c r="F52" s="29">
        <v>0</v>
      </c>
      <c r="G52" s="41">
        <v>3</v>
      </c>
      <c r="H52" s="103"/>
      <c r="I52" s="43" t="s">
        <v>48</v>
      </c>
      <c r="J52" s="30" t="s">
        <v>8</v>
      </c>
      <c r="K52" s="30">
        <v>4</v>
      </c>
      <c r="L52" s="30">
        <v>4</v>
      </c>
      <c r="M52" s="30">
        <v>4</v>
      </c>
      <c r="N52" s="30">
        <v>4</v>
      </c>
      <c r="O52" s="30">
        <v>4</v>
      </c>
      <c r="P52" s="30">
        <v>4</v>
      </c>
      <c r="Q52" s="2">
        <f>SUM(K52:P52)</f>
        <v>24</v>
      </c>
      <c r="R52" s="30">
        <v>2021</v>
      </c>
    </row>
    <row r="53" spans="1:18" ht="63">
      <c r="A53" s="22" t="str">
        <f t="shared" si="1"/>
        <v>M11304Административное мероприятие 3.0.4 «Организация и проведение тестирования муниципальных служащих Администрации Северодвинска на знание законодательства Российской Федерации о противодействии коррупции»</v>
      </c>
      <c r="B53" s="29" t="s">
        <v>112</v>
      </c>
      <c r="C53" s="30">
        <v>1</v>
      </c>
      <c r="D53" s="30">
        <v>1</v>
      </c>
      <c r="E53" s="40">
        <v>3</v>
      </c>
      <c r="F53" s="29">
        <v>0</v>
      </c>
      <c r="G53" s="41">
        <v>4</v>
      </c>
      <c r="H53" s="103"/>
      <c r="I53" s="43" t="s">
        <v>27</v>
      </c>
      <c r="J53" s="30" t="s">
        <v>13</v>
      </c>
      <c r="K53" s="30" t="s">
        <v>5</v>
      </c>
      <c r="L53" s="30" t="s">
        <v>5</v>
      </c>
      <c r="M53" s="30" t="s">
        <v>5</v>
      </c>
      <c r="N53" s="30" t="s">
        <v>5</v>
      </c>
      <c r="O53" s="30" t="s">
        <v>5</v>
      </c>
      <c r="P53" s="30" t="s">
        <v>5</v>
      </c>
      <c r="Q53" s="30" t="s">
        <v>5</v>
      </c>
      <c r="R53" s="30">
        <v>2021</v>
      </c>
    </row>
    <row r="54" spans="1:18" ht="63">
      <c r="A54" s="22" t="str">
        <f t="shared" si="1"/>
        <v>M11304Показатель 1 «Количество проведенных тестирований муниципальных служащих Администрации Северодвинска на знание законодательства Российской Федерации о противодействии коррупции»</v>
      </c>
      <c r="B54" s="29" t="s">
        <v>112</v>
      </c>
      <c r="C54" s="30">
        <v>1</v>
      </c>
      <c r="D54" s="30">
        <v>1</v>
      </c>
      <c r="E54" s="40">
        <v>3</v>
      </c>
      <c r="F54" s="29">
        <v>0</v>
      </c>
      <c r="G54" s="41">
        <v>4</v>
      </c>
      <c r="H54" s="103"/>
      <c r="I54" s="43" t="s">
        <v>49</v>
      </c>
      <c r="J54" s="30" t="s">
        <v>8</v>
      </c>
      <c r="K54" s="30">
        <v>1</v>
      </c>
      <c r="L54" s="30">
        <v>1</v>
      </c>
      <c r="M54" s="30">
        <v>1</v>
      </c>
      <c r="N54" s="30">
        <v>1</v>
      </c>
      <c r="O54" s="30">
        <v>1</v>
      </c>
      <c r="P54" s="30">
        <v>1</v>
      </c>
      <c r="Q54" s="105">
        <f aca="true" t="shared" si="12" ref="Q54:Q59">SUM(K54:P54)</f>
        <v>6</v>
      </c>
      <c r="R54" s="30">
        <v>2021</v>
      </c>
    </row>
    <row r="55" spans="1:18" ht="31.5">
      <c r="A55" s="22" t="str">
        <f t="shared" si="1"/>
        <v>M11305Мероприятие 3.0.5 «Приобретение полиграфической продукции антикоррупционной направленности»</v>
      </c>
      <c r="B55" s="29" t="s">
        <v>112</v>
      </c>
      <c r="C55" s="30">
        <v>1</v>
      </c>
      <c r="D55" s="30">
        <v>1</v>
      </c>
      <c r="E55" s="40">
        <v>3</v>
      </c>
      <c r="F55" s="29">
        <v>0</v>
      </c>
      <c r="G55" s="41">
        <v>5</v>
      </c>
      <c r="H55" s="103">
        <v>3</v>
      </c>
      <c r="I55" s="43" t="s">
        <v>160</v>
      </c>
      <c r="J55" s="30" t="s">
        <v>2</v>
      </c>
      <c r="K55" s="30">
        <v>0</v>
      </c>
      <c r="L55" s="30">
        <v>10</v>
      </c>
      <c r="M55" s="57">
        <v>10</v>
      </c>
      <c r="N55" s="57">
        <v>10</v>
      </c>
      <c r="O55" s="57">
        <v>10</v>
      </c>
      <c r="P55" s="30">
        <v>10</v>
      </c>
      <c r="Q55" s="105">
        <f t="shared" si="12"/>
        <v>50</v>
      </c>
      <c r="R55" s="30">
        <v>2017</v>
      </c>
    </row>
    <row r="56" spans="1:18" ht="31.5">
      <c r="A56" s="22" t="str">
        <f t="shared" si="1"/>
        <v>M11305Показатель 1 «Количество приобретеной полиграфической продукции антикоррупционной направленности»</v>
      </c>
      <c r="B56" s="29" t="s">
        <v>112</v>
      </c>
      <c r="C56" s="30">
        <v>1</v>
      </c>
      <c r="D56" s="30">
        <v>1</v>
      </c>
      <c r="E56" s="40">
        <v>3</v>
      </c>
      <c r="F56" s="29">
        <v>0</v>
      </c>
      <c r="G56" s="41">
        <v>5</v>
      </c>
      <c r="H56" s="103"/>
      <c r="I56" s="43" t="s">
        <v>161</v>
      </c>
      <c r="J56" s="30" t="s">
        <v>8</v>
      </c>
      <c r="K56" s="30">
        <v>0</v>
      </c>
      <c r="L56" s="30">
        <v>200</v>
      </c>
      <c r="M56" s="30">
        <v>200</v>
      </c>
      <c r="N56" s="30">
        <v>200</v>
      </c>
      <c r="O56" s="30">
        <v>200</v>
      </c>
      <c r="P56" s="30">
        <v>200</v>
      </c>
      <c r="Q56" s="105">
        <f t="shared" si="12"/>
        <v>1000</v>
      </c>
      <c r="R56" s="30">
        <v>2017</v>
      </c>
    </row>
    <row r="57" spans="1:18" ht="31.5">
      <c r="A57" s="22" t="str">
        <f t="shared" si="1"/>
        <v>M11400Задача 4 «Снижение рисков и профилактика терроризма и экстремизма»</v>
      </c>
      <c r="B57" s="29" t="s">
        <v>112</v>
      </c>
      <c r="C57" s="30">
        <v>1</v>
      </c>
      <c r="D57" s="30">
        <v>1</v>
      </c>
      <c r="E57" s="40">
        <v>4</v>
      </c>
      <c r="F57" s="29">
        <v>0</v>
      </c>
      <c r="G57" s="41">
        <v>0</v>
      </c>
      <c r="H57" s="103"/>
      <c r="I57" s="39" t="s">
        <v>69</v>
      </c>
      <c r="J57" s="30" t="s">
        <v>2</v>
      </c>
      <c r="K57" s="2">
        <v>0</v>
      </c>
      <c r="L57" s="2">
        <v>0</v>
      </c>
      <c r="M57" s="2">
        <f>L57*'Расчет для паспорта'!$B$19</f>
        <v>0</v>
      </c>
      <c r="N57" s="2">
        <f>M57*'Расчет для паспорта'!$B$18</f>
        <v>0</v>
      </c>
      <c r="O57" s="2">
        <f>N57*'Расчет для паспорта'!$B$20</f>
        <v>0</v>
      </c>
      <c r="P57" s="2">
        <f>O57*'Расчет для паспорта'!$B$21</f>
        <v>0</v>
      </c>
      <c r="Q57" s="2">
        <f t="shared" si="12"/>
        <v>0</v>
      </c>
      <c r="R57" s="30">
        <v>2021</v>
      </c>
    </row>
    <row r="58" spans="1:18" ht="15.75">
      <c r="A58" s="22" t="str">
        <f t="shared" si="1"/>
        <v>M11400Местный бюджет</v>
      </c>
      <c r="B58" s="29" t="s">
        <v>112</v>
      </c>
      <c r="C58" s="30">
        <v>1</v>
      </c>
      <c r="D58" s="30">
        <v>1</v>
      </c>
      <c r="E58" s="40">
        <v>4</v>
      </c>
      <c r="F58" s="29">
        <v>0</v>
      </c>
      <c r="G58" s="41">
        <v>0</v>
      </c>
      <c r="H58" s="103">
        <v>3</v>
      </c>
      <c r="I58" s="39" t="s">
        <v>79</v>
      </c>
      <c r="J58" s="30" t="s">
        <v>2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f t="shared" si="12"/>
        <v>0</v>
      </c>
      <c r="R58" s="30">
        <v>2021</v>
      </c>
    </row>
    <row r="59" spans="1:18" ht="15.75">
      <c r="A59" s="22" t="str">
        <f t="shared" si="1"/>
        <v>M11400Областной бюджет</v>
      </c>
      <c r="B59" s="29" t="s">
        <v>112</v>
      </c>
      <c r="C59" s="30">
        <v>1</v>
      </c>
      <c r="D59" s="30">
        <v>1</v>
      </c>
      <c r="E59" s="40">
        <v>4</v>
      </c>
      <c r="F59" s="29">
        <v>0</v>
      </c>
      <c r="G59" s="41">
        <v>0</v>
      </c>
      <c r="H59" s="103">
        <v>2</v>
      </c>
      <c r="I59" s="39" t="s">
        <v>80</v>
      </c>
      <c r="J59" s="30" t="s">
        <v>2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f t="shared" si="12"/>
        <v>0</v>
      </c>
      <c r="R59" s="30">
        <v>2021</v>
      </c>
    </row>
    <row r="60" spans="1:18" ht="47.25">
      <c r="A60" s="22" t="str">
        <f t="shared" si="1"/>
        <v>M11400Показатель 1 «Удельный вес зарегистрированных преступлений террористического и экстремистского характера на территории муниципального образования «Северодвинск»</v>
      </c>
      <c r="B60" s="29" t="s">
        <v>112</v>
      </c>
      <c r="C60" s="30">
        <v>1</v>
      </c>
      <c r="D60" s="30">
        <v>1</v>
      </c>
      <c r="E60" s="40">
        <v>4</v>
      </c>
      <c r="F60" s="29">
        <v>0</v>
      </c>
      <c r="G60" s="41">
        <v>0</v>
      </c>
      <c r="H60" s="103"/>
      <c r="I60" s="43" t="s">
        <v>150</v>
      </c>
      <c r="J60" s="30" t="s">
        <v>0</v>
      </c>
      <c r="K60" s="44">
        <v>0.0085</v>
      </c>
      <c r="L60" s="44">
        <v>0.0085</v>
      </c>
      <c r="M60" s="44">
        <v>0.0084</v>
      </c>
      <c r="N60" s="44">
        <v>0.0084</v>
      </c>
      <c r="O60" s="44">
        <v>0.0083</v>
      </c>
      <c r="P60" s="44">
        <v>0.0082</v>
      </c>
      <c r="Q60" s="44">
        <f>P60</f>
        <v>0.0082</v>
      </c>
      <c r="R60" s="30">
        <v>2021</v>
      </c>
    </row>
    <row r="61" spans="1:18" ht="63">
      <c r="A61" s="22" t="str">
        <f t="shared" si="1"/>
        <v>M11400Показатель 2 «Количество размещенных в СМИ (телевидение, печать, радиостанции, сайты информационных агентств) материалов, связанных с противодействием терроризму и экстремизму»</v>
      </c>
      <c r="B61" s="29" t="s">
        <v>112</v>
      </c>
      <c r="C61" s="30">
        <v>1</v>
      </c>
      <c r="D61" s="30">
        <v>1</v>
      </c>
      <c r="E61" s="40">
        <v>4</v>
      </c>
      <c r="F61" s="29">
        <v>0</v>
      </c>
      <c r="G61" s="41">
        <v>0</v>
      </c>
      <c r="H61" s="103"/>
      <c r="I61" s="43" t="s">
        <v>103</v>
      </c>
      <c r="J61" s="30" t="s">
        <v>8</v>
      </c>
      <c r="K61" s="30">
        <v>105</v>
      </c>
      <c r="L61" s="30">
        <v>107</v>
      </c>
      <c r="M61" s="30">
        <v>108</v>
      </c>
      <c r="N61" s="30">
        <v>109</v>
      </c>
      <c r="O61" s="30">
        <v>110</v>
      </c>
      <c r="P61" s="30">
        <v>111</v>
      </c>
      <c r="Q61" s="105">
        <f>SUM(K61:P61)</f>
        <v>650</v>
      </c>
      <c r="R61" s="30">
        <v>2021</v>
      </c>
    </row>
    <row r="62" spans="1:18" ht="47.25">
      <c r="A62" s="22" t="str">
        <f t="shared" si="1"/>
        <v>M11401Административное мероприятие 4.0.1 «Проведение заседаний комиссии по профилактике терроризма и экстремизма на территории муниципального образования «Северодвинск»</v>
      </c>
      <c r="B62" s="29" t="s">
        <v>112</v>
      </c>
      <c r="C62" s="30">
        <v>1</v>
      </c>
      <c r="D62" s="30">
        <v>1</v>
      </c>
      <c r="E62" s="40">
        <v>4</v>
      </c>
      <c r="F62" s="29">
        <v>0</v>
      </c>
      <c r="G62" s="41">
        <v>1</v>
      </c>
      <c r="H62" s="103"/>
      <c r="I62" s="43" t="s">
        <v>6</v>
      </c>
      <c r="J62" s="30" t="s">
        <v>13</v>
      </c>
      <c r="K62" s="30" t="s">
        <v>5</v>
      </c>
      <c r="L62" s="30" t="s">
        <v>5</v>
      </c>
      <c r="M62" s="30" t="s">
        <v>5</v>
      </c>
      <c r="N62" s="30" t="s">
        <v>5</v>
      </c>
      <c r="O62" s="30" t="s">
        <v>5</v>
      </c>
      <c r="P62" s="30" t="s">
        <v>5</v>
      </c>
      <c r="Q62" s="105" t="s">
        <v>5</v>
      </c>
      <c r="R62" s="30">
        <v>2021</v>
      </c>
    </row>
    <row r="63" spans="1:18" ht="47.25">
      <c r="A63" s="22" t="str">
        <f t="shared" si="1"/>
        <v>M11401Показатель 1 «Количество проведенных заседаний комиссии по профилактике терроризма и экстремизма на территории муниципального образования «Северодвинск»</v>
      </c>
      <c r="B63" s="29" t="s">
        <v>112</v>
      </c>
      <c r="C63" s="30">
        <v>1</v>
      </c>
      <c r="D63" s="30">
        <v>1</v>
      </c>
      <c r="E63" s="40">
        <v>4</v>
      </c>
      <c r="F63" s="29">
        <v>0</v>
      </c>
      <c r="G63" s="41">
        <v>1</v>
      </c>
      <c r="H63" s="103"/>
      <c r="I63" s="43" t="s">
        <v>50</v>
      </c>
      <c r="J63" s="30" t="s">
        <v>8</v>
      </c>
      <c r="K63" s="30">
        <v>2</v>
      </c>
      <c r="L63" s="30">
        <v>2</v>
      </c>
      <c r="M63" s="30">
        <v>2</v>
      </c>
      <c r="N63" s="30">
        <v>2</v>
      </c>
      <c r="O63" s="30">
        <v>2</v>
      </c>
      <c r="P63" s="30">
        <v>2</v>
      </c>
      <c r="Q63" s="105">
        <f>SUM(K63:P63)</f>
        <v>12</v>
      </c>
      <c r="R63" s="30">
        <v>2021</v>
      </c>
    </row>
    <row r="64" spans="1:18" ht="63">
      <c r="A64" s="22" t="str">
        <f t="shared" si="1"/>
        <v>M11402Административное мероприятие 4.0.2 «Подготовка отчета о деятельности комиссии по профилактике терроризма и экстремизма на территории муниципального образования «Северодвинск»</v>
      </c>
      <c r="B64" s="29" t="s">
        <v>112</v>
      </c>
      <c r="C64" s="30">
        <v>1</v>
      </c>
      <c r="D64" s="30">
        <v>1</v>
      </c>
      <c r="E64" s="40">
        <v>4</v>
      </c>
      <c r="F64" s="29">
        <v>0</v>
      </c>
      <c r="G64" s="41">
        <v>2</v>
      </c>
      <c r="H64" s="103"/>
      <c r="I64" s="43" t="s">
        <v>7</v>
      </c>
      <c r="J64" s="30" t="s">
        <v>13</v>
      </c>
      <c r="K64" s="30" t="s">
        <v>5</v>
      </c>
      <c r="L64" s="30" t="s">
        <v>5</v>
      </c>
      <c r="M64" s="30" t="s">
        <v>5</v>
      </c>
      <c r="N64" s="30" t="s">
        <v>5</v>
      </c>
      <c r="O64" s="30" t="s">
        <v>5</v>
      </c>
      <c r="P64" s="30" t="s">
        <v>5</v>
      </c>
      <c r="Q64" s="30" t="s">
        <v>5</v>
      </c>
      <c r="R64" s="30">
        <v>2021</v>
      </c>
    </row>
    <row r="65" spans="1:18" ht="47.25">
      <c r="A65" s="22" t="str">
        <f t="shared" si="1"/>
        <v>M11402Показатель 1 «Количество отчетов о деятельности комиссии по профилактике терроризма и экстремизма на территории муниципального образования «Северодвинск»</v>
      </c>
      <c r="B65" s="29" t="s">
        <v>112</v>
      </c>
      <c r="C65" s="30">
        <v>1</v>
      </c>
      <c r="D65" s="30">
        <v>1</v>
      </c>
      <c r="E65" s="40">
        <v>4</v>
      </c>
      <c r="F65" s="29">
        <v>0</v>
      </c>
      <c r="G65" s="41">
        <v>2</v>
      </c>
      <c r="H65" s="103"/>
      <c r="I65" s="43" t="s">
        <v>147</v>
      </c>
      <c r="J65" s="30" t="s">
        <v>8</v>
      </c>
      <c r="K65" s="30">
        <v>1</v>
      </c>
      <c r="L65" s="30">
        <v>1</v>
      </c>
      <c r="M65" s="30">
        <v>1</v>
      </c>
      <c r="N65" s="30">
        <v>1</v>
      </c>
      <c r="O65" s="30">
        <v>1</v>
      </c>
      <c r="P65" s="30">
        <v>1</v>
      </c>
      <c r="Q65" s="105">
        <f aca="true" t="shared" si="13" ref="Q65:Q70">SUM(K65:P65)</f>
        <v>6</v>
      </c>
      <c r="R65" s="30">
        <v>2021</v>
      </c>
    </row>
    <row r="66" spans="1:18" ht="31.5">
      <c r="A66" s="22" t="str">
        <f t="shared" si="1"/>
        <v>M11403Мероприятие 4.0.3 «Приобретение полиграфической продукции антитеррористической направленности»</v>
      </c>
      <c r="B66" s="29" t="s">
        <v>112</v>
      </c>
      <c r="C66" s="30">
        <v>1</v>
      </c>
      <c r="D66" s="30">
        <v>1</v>
      </c>
      <c r="E66" s="40">
        <v>4</v>
      </c>
      <c r="F66" s="29">
        <v>0</v>
      </c>
      <c r="G66" s="41">
        <v>3</v>
      </c>
      <c r="H66" s="103">
        <v>3</v>
      </c>
      <c r="I66" s="43" t="s">
        <v>162</v>
      </c>
      <c r="J66" s="30" t="s">
        <v>2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105">
        <f t="shared" si="13"/>
        <v>0</v>
      </c>
      <c r="R66" s="30">
        <v>2017</v>
      </c>
    </row>
    <row r="67" spans="1:18" ht="31.5">
      <c r="A67" s="22" t="str">
        <f t="shared" si="1"/>
        <v>M11403Показатель 1 «Количество приобретенной полиграфической продукции антитеррористической направленности»</v>
      </c>
      <c r="B67" s="29" t="s">
        <v>112</v>
      </c>
      <c r="C67" s="30">
        <v>1</v>
      </c>
      <c r="D67" s="30">
        <v>1</v>
      </c>
      <c r="E67" s="40">
        <v>4</v>
      </c>
      <c r="F67" s="29">
        <v>0</v>
      </c>
      <c r="G67" s="41">
        <v>3</v>
      </c>
      <c r="H67" s="103"/>
      <c r="I67" s="43" t="s">
        <v>164</v>
      </c>
      <c r="J67" s="30" t="s">
        <v>8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105">
        <f t="shared" si="13"/>
        <v>0</v>
      </c>
      <c r="R67" s="30">
        <v>2017</v>
      </c>
    </row>
    <row r="68" spans="1:18" ht="47.25">
      <c r="A68" s="22" t="str">
        <f t="shared" si="1"/>
        <v>M11500Задача 5 «Повышение уровня готовности муниципальных предприятий,  учреждений и организаций к работе в период мобилизации и военное время»</v>
      </c>
      <c r="B68" s="29" t="s">
        <v>112</v>
      </c>
      <c r="C68" s="30">
        <v>1</v>
      </c>
      <c r="D68" s="30">
        <v>1</v>
      </c>
      <c r="E68" s="40">
        <v>5</v>
      </c>
      <c r="F68" s="29">
        <v>0</v>
      </c>
      <c r="G68" s="41">
        <v>0</v>
      </c>
      <c r="H68" s="103"/>
      <c r="I68" s="39" t="s">
        <v>70</v>
      </c>
      <c r="J68" s="30" t="s">
        <v>2</v>
      </c>
      <c r="K68" s="2">
        <v>0</v>
      </c>
      <c r="L68" s="2">
        <v>0</v>
      </c>
      <c r="M68" s="2">
        <f>L68*'Расчет для паспорта'!$B$19</f>
        <v>0</v>
      </c>
      <c r="N68" s="2">
        <f>M68*'Расчет для паспорта'!$B$18</f>
        <v>0</v>
      </c>
      <c r="O68" s="2">
        <f>N68*'Расчет для паспорта'!$B$20</f>
        <v>0</v>
      </c>
      <c r="P68" s="2">
        <f>O68*'Расчет для паспорта'!$B$21</f>
        <v>0</v>
      </c>
      <c r="Q68" s="2">
        <f t="shared" si="13"/>
        <v>0</v>
      </c>
      <c r="R68" s="30">
        <v>2021</v>
      </c>
    </row>
    <row r="69" spans="1:18" ht="15.75">
      <c r="A69" s="22" t="str">
        <f t="shared" si="1"/>
        <v>M11500Местный бюджет</v>
      </c>
      <c r="B69" s="29" t="s">
        <v>112</v>
      </c>
      <c r="C69" s="30">
        <v>1</v>
      </c>
      <c r="D69" s="30">
        <v>1</v>
      </c>
      <c r="E69" s="40">
        <v>5</v>
      </c>
      <c r="F69" s="29">
        <v>0</v>
      </c>
      <c r="G69" s="41">
        <v>0</v>
      </c>
      <c r="H69" s="103">
        <v>3</v>
      </c>
      <c r="I69" s="39" t="s">
        <v>79</v>
      </c>
      <c r="J69" s="30" t="s">
        <v>2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f t="shared" si="13"/>
        <v>0</v>
      </c>
      <c r="R69" s="30"/>
    </row>
    <row r="70" spans="1:18" ht="15.75">
      <c r="A70" s="22" t="str">
        <f t="shared" si="1"/>
        <v>M11500Областной бюджет</v>
      </c>
      <c r="B70" s="29" t="s">
        <v>112</v>
      </c>
      <c r="C70" s="30">
        <v>1</v>
      </c>
      <c r="D70" s="30">
        <v>1</v>
      </c>
      <c r="E70" s="40">
        <v>5</v>
      </c>
      <c r="F70" s="29">
        <v>0</v>
      </c>
      <c r="G70" s="41">
        <v>0</v>
      </c>
      <c r="H70" s="103">
        <v>2</v>
      </c>
      <c r="I70" s="39" t="s">
        <v>80</v>
      </c>
      <c r="J70" s="30" t="s">
        <v>2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f t="shared" si="13"/>
        <v>0</v>
      </c>
      <c r="R70" s="30"/>
    </row>
    <row r="71" spans="1:18" ht="31.5">
      <c r="A71" s="22" t="str">
        <f t="shared" si="1"/>
        <v>M11500Показатель 1 «Состояние готовности подотраслей ЖКХ к работе в мирное и военное время»</v>
      </c>
      <c r="B71" s="29" t="s">
        <v>112</v>
      </c>
      <c r="C71" s="30">
        <v>1</v>
      </c>
      <c r="D71" s="30">
        <v>1</v>
      </c>
      <c r="E71" s="40">
        <v>5</v>
      </c>
      <c r="F71" s="29">
        <v>0</v>
      </c>
      <c r="G71" s="41">
        <v>0</v>
      </c>
      <c r="H71" s="103"/>
      <c r="I71" s="43" t="s">
        <v>151</v>
      </c>
      <c r="J71" s="30" t="s">
        <v>0</v>
      </c>
      <c r="K71" s="30">
        <v>98</v>
      </c>
      <c r="L71" s="30">
        <v>99</v>
      </c>
      <c r="M71" s="30">
        <v>99</v>
      </c>
      <c r="N71" s="30">
        <v>99</v>
      </c>
      <c r="O71" s="30">
        <v>99</v>
      </c>
      <c r="P71" s="30">
        <v>99</v>
      </c>
      <c r="Q71" s="30">
        <f>P71</f>
        <v>99</v>
      </c>
      <c r="R71" s="30">
        <v>2021</v>
      </c>
    </row>
    <row r="72" spans="1:18" ht="63">
      <c r="A72" s="22" t="str">
        <f t="shared" si="1"/>
        <v>M11500Показатель 2 «Количество подготовленных отчетов по исполнению годового плана мобилизационной подготовки муниципальных предприятий, учреждений и организаций, находящихся на территории городского округа»</v>
      </c>
      <c r="B72" s="29" t="s">
        <v>112</v>
      </c>
      <c r="C72" s="30">
        <v>1</v>
      </c>
      <c r="D72" s="30">
        <v>1</v>
      </c>
      <c r="E72" s="40">
        <v>5</v>
      </c>
      <c r="F72" s="29">
        <v>0</v>
      </c>
      <c r="G72" s="41">
        <v>0</v>
      </c>
      <c r="H72" s="103"/>
      <c r="I72" s="43" t="s">
        <v>104</v>
      </c>
      <c r="J72" s="30" t="s">
        <v>8</v>
      </c>
      <c r="K72" s="30">
        <v>1</v>
      </c>
      <c r="L72" s="30">
        <v>1</v>
      </c>
      <c r="M72" s="30">
        <v>1</v>
      </c>
      <c r="N72" s="30">
        <v>1</v>
      </c>
      <c r="O72" s="30">
        <v>1</v>
      </c>
      <c r="P72" s="30">
        <v>1</v>
      </c>
      <c r="Q72" s="105">
        <f>SUM(K72:P72)</f>
        <v>6</v>
      </c>
      <c r="R72" s="30">
        <v>2021</v>
      </c>
    </row>
    <row r="73" spans="1:18" ht="47.25">
      <c r="A73" s="22" t="str">
        <f t="shared" si="1"/>
        <v>M11501Административное мероприятие 5.0.1 «Разработка плана основных мероприятий мобилизационной подготовки Северодвинска»</v>
      </c>
      <c r="B73" s="29" t="s">
        <v>112</v>
      </c>
      <c r="C73" s="30">
        <v>1</v>
      </c>
      <c r="D73" s="30">
        <v>1</v>
      </c>
      <c r="E73" s="40">
        <v>5</v>
      </c>
      <c r="F73" s="29">
        <v>0</v>
      </c>
      <c r="G73" s="41">
        <v>1</v>
      </c>
      <c r="H73" s="103"/>
      <c r="I73" s="43" t="s">
        <v>138</v>
      </c>
      <c r="J73" s="30" t="s">
        <v>13</v>
      </c>
      <c r="K73" s="30" t="s">
        <v>5</v>
      </c>
      <c r="L73" s="30" t="s">
        <v>5</v>
      </c>
      <c r="M73" s="30" t="s">
        <v>5</v>
      </c>
      <c r="N73" s="30" t="s">
        <v>5</v>
      </c>
      <c r="O73" s="30" t="s">
        <v>5</v>
      </c>
      <c r="P73" s="30" t="s">
        <v>5</v>
      </c>
      <c r="Q73" s="105" t="s">
        <v>5</v>
      </c>
      <c r="R73" s="30">
        <v>2021</v>
      </c>
    </row>
    <row r="74" spans="1:18" ht="31.5">
      <c r="A74" s="22" t="str">
        <f t="shared" si="1"/>
        <v>M11501Показатель 1 «Количество разработанных планов основных мероприятий мобилизационной подготовки Северодвинска»</v>
      </c>
      <c r="B74" s="29" t="s">
        <v>112</v>
      </c>
      <c r="C74" s="30">
        <v>1</v>
      </c>
      <c r="D74" s="30">
        <v>1</v>
      </c>
      <c r="E74" s="40">
        <v>5</v>
      </c>
      <c r="F74" s="29">
        <v>0</v>
      </c>
      <c r="G74" s="41">
        <v>1</v>
      </c>
      <c r="H74" s="103"/>
      <c r="I74" s="43" t="s">
        <v>139</v>
      </c>
      <c r="J74" s="30" t="s">
        <v>8</v>
      </c>
      <c r="K74" s="30">
        <v>1</v>
      </c>
      <c r="L74" s="30">
        <v>1</v>
      </c>
      <c r="M74" s="30">
        <v>1</v>
      </c>
      <c r="N74" s="30">
        <v>1</v>
      </c>
      <c r="O74" s="30">
        <v>1</v>
      </c>
      <c r="P74" s="30">
        <v>1</v>
      </c>
      <c r="Q74" s="105">
        <f>SUM(K74:P74)</f>
        <v>6</v>
      </c>
      <c r="R74" s="30">
        <v>2021</v>
      </c>
    </row>
    <row r="75" spans="1:18" ht="110.25">
      <c r="A75" s="22" t="str">
        <f t="shared" si="1"/>
        <v>M11502Административное мероприятие 5.0.2 «Осуществление мероприятий по поддержанию системы оповещения Администрации Северодвинска в постоянной готовности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v>
      </c>
      <c r="B75" s="29" t="s">
        <v>112</v>
      </c>
      <c r="C75" s="30">
        <v>1</v>
      </c>
      <c r="D75" s="30">
        <v>1</v>
      </c>
      <c r="E75" s="40">
        <v>5</v>
      </c>
      <c r="F75" s="29">
        <v>0</v>
      </c>
      <c r="G75" s="41">
        <v>2</v>
      </c>
      <c r="H75" s="103"/>
      <c r="I75" s="43" t="s">
        <v>129</v>
      </c>
      <c r="J75" s="30" t="s">
        <v>13</v>
      </c>
      <c r="K75" s="30" t="s">
        <v>5</v>
      </c>
      <c r="L75" s="30" t="s">
        <v>5</v>
      </c>
      <c r="M75" s="30" t="s">
        <v>5</v>
      </c>
      <c r="N75" s="30" t="s">
        <v>5</v>
      </c>
      <c r="O75" s="30" t="s">
        <v>5</v>
      </c>
      <c r="P75" s="30" t="s">
        <v>5</v>
      </c>
      <c r="Q75" s="30" t="s">
        <v>5</v>
      </c>
      <c r="R75" s="30">
        <v>2021</v>
      </c>
    </row>
    <row r="76" spans="1:18" ht="78.75">
      <c r="A76" s="22" t="str">
        <f aca="true" t="shared" si="14" ref="A76:A139">CONCATENATE(B76,C76,D76,E76,F76,G76,I76)</f>
        <v>M11502Показатель 1 «Уровень готовности системы оповещения Администрации Северодвинска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v>
      </c>
      <c r="B76" s="29" t="s">
        <v>112</v>
      </c>
      <c r="C76" s="30">
        <v>1</v>
      </c>
      <c r="D76" s="30">
        <v>1</v>
      </c>
      <c r="E76" s="40">
        <v>5</v>
      </c>
      <c r="F76" s="29">
        <v>0</v>
      </c>
      <c r="G76" s="41">
        <v>2</v>
      </c>
      <c r="H76" s="103"/>
      <c r="I76" s="43" t="s">
        <v>51</v>
      </c>
      <c r="J76" s="30" t="s">
        <v>0</v>
      </c>
      <c r="K76" s="30">
        <v>99</v>
      </c>
      <c r="L76" s="30">
        <v>99</v>
      </c>
      <c r="M76" s="30">
        <v>99</v>
      </c>
      <c r="N76" s="30">
        <v>99</v>
      </c>
      <c r="O76" s="30">
        <v>99</v>
      </c>
      <c r="P76" s="30">
        <v>99</v>
      </c>
      <c r="Q76" s="30">
        <f>P76</f>
        <v>99</v>
      </c>
      <c r="R76" s="30">
        <v>2021</v>
      </c>
    </row>
    <row r="77" spans="1:18" ht="15.75">
      <c r="A77" s="22" t="str">
        <f t="shared" si="14"/>
        <v>M11600Задача 6 «Развитие архивного дела»</v>
      </c>
      <c r="B77" s="29" t="s">
        <v>112</v>
      </c>
      <c r="C77" s="30">
        <v>1</v>
      </c>
      <c r="D77" s="30">
        <v>1</v>
      </c>
      <c r="E77" s="40">
        <v>6</v>
      </c>
      <c r="F77" s="29">
        <v>0</v>
      </c>
      <c r="G77" s="41">
        <v>0</v>
      </c>
      <c r="H77" s="103"/>
      <c r="I77" s="39" t="s">
        <v>71</v>
      </c>
      <c r="J77" s="30" t="s">
        <v>2</v>
      </c>
      <c r="K77" s="2">
        <f aca="true" t="shared" si="15" ref="K77:P77">K78+K79</f>
        <v>9680.3</v>
      </c>
      <c r="L77" s="2">
        <f t="shared" si="15"/>
        <v>0</v>
      </c>
      <c r="M77" s="2">
        <f t="shared" si="15"/>
        <v>0</v>
      </c>
      <c r="N77" s="2">
        <f t="shared" si="15"/>
        <v>0</v>
      </c>
      <c r="O77" s="2">
        <f t="shared" si="15"/>
        <v>0</v>
      </c>
      <c r="P77" s="2">
        <f t="shared" si="15"/>
        <v>0</v>
      </c>
      <c r="Q77" s="2">
        <f>SUM(K77:P77)</f>
        <v>9680.3</v>
      </c>
      <c r="R77" s="30">
        <v>2021</v>
      </c>
    </row>
    <row r="78" spans="1:18" ht="15.75">
      <c r="A78" s="22" t="str">
        <f t="shared" si="14"/>
        <v>M11600Местный бюджет</v>
      </c>
      <c r="B78" s="29" t="s">
        <v>112</v>
      </c>
      <c r="C78" s="30">
        <v>1</v>
      </c>
      <c r="D78" s="30">
        <v>1</v>
      </c>
      <c r="E78" s="40">
        <v>6</v>
      </c>
      <c r="F78" s="29">
        <v>0</v>
      </c>
      <c r="G78" s="41">
        <v>0</v>
      </c>
      <c r="H78" s="103">
        <v>3</v>
      </c>
      <c r="I78" s="39" t="s">
        <v>79</v>
      </c>
      <c r="J78" s="30" t="s">
        <v>2</v>
      </c>
      <c r="K78" s="2">
        <f aca="true" t="shared" si="16" ref="K78:P78">K84</f>
        <v>9680.3</v>
      </c>
      <c r="L78" s="2">
        <f t="shared" si="16"/>
        <v>0</v>
      </c>
      <c r="M78" s="2">
        <f t="shared" si="16"/>
        <v>0</v>
      </c>
      <c r="N78" s="2">
        <f t="shared" si="16"/>
        <v>0</v>
      </c>
      <c r="O78" s="2">
        <f t="shared" si="16"/>
        <v>0</v>
      </c>
      <c r="P78" s="2">
        <f t="shared" si="16"/>
        <v>0</v>
      </c>
      <c r="Q78" s="2">
        <f>SUM(K78:P78)</f>
        <v>9680.3</v>
      </c>
      <c r="R78" s="30">
        <v>2021</v>
      </c>
    </row>
    <row r="79" spans="1:18" ht="15.75">
      <c r="A79" s="22" t="str">
        <f t="shared" si="14"/>
        <v>M11600Областной бюджет</v>
      </c>
      <c r="B79" s="29" t="s">
        <v>112</v>
      </c>
      <c r="C79" s="30">
        <v>1</v>
      </c>
      <c r="D79" s="30">
        <v>1</v>
      </c>
      <c r="E79" s="40">
        <v>6</v>
      </c>
      <c r="F79" s="29">
        <v>0</v>
      </c>
      <c r="G79" s="41">
        <v>0</v>
      </c>
      <c r="H79" s="103">
        <v>2</v>
      </c>
      <c r="I79" s="39" t="s">
        <v>80</v>
      </c>
      <c r="J79" s="30" t="s">
        <v>2</v>
      </c>
      <c r="K79" s="2">
        <f aca="true" t="shared" si="17" ref="K79:P79">K86</f>
        <v>0</v>
      </c>
      <c r="L79" s="2">
        <f t="shared" si="17"/>
        <v>0</v>
      </c>
      <c r="M79" s="2">
        <f t="shared" si="17"/>
        <v>0</v>
      </c>
      <c r="N79" s="2">
        <f t="shared" si="17"/>
        <v>0</v>
      </c>
      <c r="O79" s="2">
        <f t="shared" si="17"/>
        <v>0</v>
      </c>
      <c r="P79" s="2">
        <f t="shared" si="17"/>
        <v>0</v>
      </c>
      <c r="Q79" s="2">
        <f>SUM(K79:P79)</f>
        <v>0</v>
      </c>
      <c r="R79" s="30">
        <v>2021</v>
      </c>
    </row>
    <row r="80" spans="1:18" ht="31.5">
      <c r="A80" s="22" t="str">
        <f t="shared" si="14"/>
        <v>M11600Показатель 1 «Доля документов Архивного отдела, находящихся в нормативных условиях хранения»</v>
      </c>
      <c r="B80" s="29" t="s">
        <v>112</v>
      </c>
      <c r="C80" s="30">
        <v>1</v>
      </c>
      <c r="D80" s="30">
        <v>1</v>
      </c>
      <c r="E80" s="40">
        <v>6</v>
      </c>
      <c r="F80" s="29">
        <v>0</v>
      </c>
      <c r="G80" s="41">
        <v>0</v>
      </c>
      <c r="H80" s="103"/>
      <c r="I80" s="43" t="s">
        <v>76</v>
      </c>
      <c r="J80" s="30" t="s">
        <v>0</v>
      </c>
      <c r="K80" s="30">
        <v>94</v>
      </c>
      <c r="L80" s="30">
        <v>94</v>
      </c>
      <c r="M80" s="30">
        <v>94</v>
      </c>
      <c r="N80" s="30">
        <v>94</v>
      </c>
      <c r="O80" s="30">
        <v>94</v>
      </c>
      <c r="P80" s="30">
        <v>95</v>
      </c>
      <c r="Q80" s="30">
        <f>P80</f>
        <v>95</v>
      </c>
      <c r="R80" s="30">
        <v>2021</v>
      </c>
    </row>
    <row r="81" spans="1:18" ht="31.5">
      <c r="A81" s="22" t="str">
        <f t="shared" si="14"/>
        <v>M11600Показатель 2 «Доля документов Архивного отдела, имеющих электронную копию»</v>
      </c>
      <c r="B81" s="29" t="s">
        <v>112</v>
      </c>
      <c r="C81" s="30">
        <v>1</v>
      </c>
      <c r="D81" s="30">
        <v>1</v>
      </c>
      <c r="E81" s="40">
        <v>6</v>
      </c>
      <c r="F81" s="29">
        <v>0</v>
      </c>
      <c r="G81" s="41">
        <v>0</v>
      </c>
      <c r="H81" s="103"/>
      <c r="I81" s="43" t="s">
        <v>105</v>
      </c>
      <c r="J81" s="30" t="s">
        <v>0</v>
      </c>
      <c r="K81" s="30">
        <v>1.5</v>
      </c>
      <c r="L81" s="30">
        <v>2</v>
      </c>
      <c r="M81" s="30">
        <v>2</v>
      </c>
      <c r="N81" s="30">
        <v>3</v>
      </c>
      <c r="O81" s="30">
        <v>5</v>
      </c>
      <c r="P81" s="30">
        <v>7</v>
      </c>
      <c r="Q81" s="30">
        <f>P81</f>
        <v>7</v>
      </c>
      <c r="R81" s="30">
        <v>2021</v>
      </c>
    </row>
    <row r="82" spans="1:18" ht="47.25">
      <c r="A82" s="22" t="str">
        <f t="shared" si="14"/>
        <v>M11601Административное мероприятие 6.0.1 «Исполнение запросов граждан, органов власти и организаций на основе хранящихся документов»</v>
      </c>
      <c r="B82" s="29" t="s">
        <v>112</v>
      </c>
      <c r="C82" s="30">
        <v>1</v>
      </c>
      <c r="D82" s="30">
        <v>1</v>
      </c>
      <c r="E82" s="40">
        <v>6</v>
      </c>
      <c r="F82" s="29">
        <v>0</v>
      </c>
      <c r="G82" s="41">
        <v>1</v>
      </c>
      <c r="H82" s="103"/>
      <c r="I82" s="43" t="s">
        <v>74</v>
      </c>
      <c r="J82" s="30" t="s">
        <v>0</v>
      </c>
      <c r="K82" s="30">
        <v>100</v>
      </c>
      <c r="L82" s="30">
        <v>100</v>
      </c>
      <c r="M82" s="30">
        <v>100</v>
      </c>
      <c r="N82" s="30">
        <v>100</v>
      </c>
      <c r="O82" s="30">
        <v>100</v>
      </c>
      <c r="P82" s="30">
        <v>100</v>
      </c>
      <c r="Q82" s="30">
        <f>P82</f>
        <v>100</v>
      </c>
      <c r="R82" s="30">
        <v>2021</v>
      </c>
    </row>
    <row r="83" spans="1:18" ht="42.75" customHeight="1">
      <c r="A83" s="22" t="str">
        <f t="shared" si="14"/>
        <v>M11601Показатель 1 «Количество исполненных социально-правовых запросов»</v>
      </c>
      <c r="B83" s="29" t="s">
        <v>112</v>
      </c>
      <c r="C83" s="30">
        <v>1</v>
      </c>
      <c r="D83" s="30">
        <v>1</v>
      </c>
      <c r="E83" s="40">
        <v>6</v>
      </c>
      <c r="F83" s="29">
        <v>0</v>
      </c>
      <c r="G83" s="41">
        <v>1</v>
      </c>
      <c r="H83" s="103"/>
      <c r="I83" s="43" t="s">
        <v>52</v>
      </c>
      <c r="J83" s="30" t="s">
        <v>9</v>
      </c>
      <c r="K83" s="30">
        <v>2200</v>
      </c>
      <c r="L83" s="30">
        <v>2300</v>
      </c>
      <c r="M83" s="30">
        <v>2300</v>
      </c>
      <c r="N83" s="30">
        <v>2300</v>
      </c>
      <c r="O83" s="30">
        <v>2300</v>
      </c>
      <c r="P83" s="30">
        <v>2300</v>
      </c>
      <c r="Q83" s="105">
        <f aca="true" t="shared" si="18" ref="Q83:Q88">SUM(K83:P83)</f>
        <v>13700</v>
      </c>
      <c r="R83" s="30">
        <v>2021</v>
      </c>
    </row>
    <row r="84" spans="1:18" ht="47.25">
      <c r="A84" s="22" t="str">
        <f t="shared" si="14"/>
        <v>M11602Мероприятие 6.0.2 «Капитальный ремонт первого этажа здания, расположенного по адресу: Архангельского область, г. Северодвинск, ул. Ломоносова, д. 41-А»</v>
      </c>
      <c r="B84" s="29" t="s">
        <v>112</v>
      </c>
      <c r="C84" s="30">
        <v>1</v>
      </c>
      <c r="D84" s="30">
        <v>1</v>
      </c>
      <c r="E84" s="40">
        <v>6</v>
      </c>
      <c r="F84" s="29">
        <v>0</v>
      </c>
      <c r="G84" s="41">
        <v>2</v>
      </c>
      <c r="H84" s="103">
        <v>3</v>
      </c>
      <c r="I84" s="45" t="s">
        <v>143</v>
      </c>
      <c r="J84" s="30" t="s">
        <v>2</v>
      </c>
      <c r="K84" s="2">
        <v>9680.3</v>
      </c>
      <c r="L84" s="2">
        <v>0</v>
      </c>
      <c r="M84" s="2">
        <f>L84*'Расчет для паспорта'!$B$19</f>
        <v>0</v>
      </c>
      <c r="N84" s="2">
        <f>M84*'Расчет для паспорта'!$B$18</f>
        <v>0</v>
      </c>
      <c r="O84" s="2">
        <f>N84*'Расчет для паспорта'!$B$20</f>
        <v>0</v>
      </c>
      <c r="P84" s="2">
        <v>0</v>
      </c>
      <c r="Q84" s="2">
        <f t="shared" si="18"/>
        <v>9680.3</v>
      </c>
      <c r="R84" s="30">
        <v>2016</v>
      </c>
    </row>
    <row r="85" spans="1:18" ht="31.5">
      <c r="A85" s="22" t="str">
        <f t="shared" si="14"/>
        <v>M11602Показатель 1. «Доля дополнительных площадей, оборудованных для хранения архивных документов»</v>
      </c>
      <c r="B85" s="29" t="s">
        <v>112</v>
      </c>
      <c r="C85" s="30">
        <v>1</v>
      </c>
      <c r="D85" s="30">
        <v>1</v>
      </c>
      <c r="E85" s="40">
        <v>6</v>
      </c>
      <c r="F85" s="29">
        <v>0</v>
      </c>
      <c r="G85" s="41">
        <v>2</v>
      </c>
      <c r="H85" s="103"/>
      <c r="I85" s="43" t="s">
        <v>109</v>
      </c>
      <c r="J85" s="30" t="s">
        <v>0</v>
      </c>
      <c r="K85" s="2">
        <v>74.3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f t="shared" si="18"/>
        <v>74.3</v>
      </c>
      <c r="R85" s="30">
        <v>2016</v>
      </c>
    </row>
    <row r="86" spans="1:18" ht="47.25">
      <c r="A86" s="22" t="str">
        <f t="shared" si="14"/>
        <v>M11700Задача 7 «Совершенствование функционирования информационных систем автоматизации деятельности органов Администрации Северодвинска»</v>
      </c>
      <c r="B86" s="29" t="s">
        <v>112</v>
      </c>
      <c r="C86" s="30">
        <v>1</v>
      </c>
      <c r="D86" s="30">
        <v>1</v>
      </c>
      <c r="E86" s="40">
        <v>7</v>
      </c>
      <c r="F86" s="29">
        <v>0</v>
      </c>
      <c r="G86" s="41">
        <v>0</v>
      </c>
      <c r="H86" s="103"/>
      <c r="I86" s="46" t="s">
        <v>130</v>
      </c>
      <c r="J86" s="30" t="s">
        <v>2</v>
      </c>
      <c r="K86" s="2">
        <v>0</v>
      </c>
      <c r="L86" s="2">
        <v>0</v>
      </c>
      <c r="M86" s="2">
        <f>L86*'Расчет для паспорта'!$B$19</f>
        <v>0</v>
      </c>
      <c r="N86" s="2">
        <f>M86*'Расчет для паспорта'!$B$18</f>
        <v>0</v>
      </c>
      <c r="O86" s="2">
        <f>N86*'Расчет для паспорта'!$B$20</f>
        <v>0</v>
      </c>
      <c r="P86" s="2">
        <f>O86*'Расчет для паспорта'!$B$21</f>
        <v>0</v>
      </c>
      <c r="Q86" s="2">
        <f t="shared" si="18"/>
        <v>0</v>
      </c>
      <c r="R86" s="30">
        <v>2021</v>
      </c>
    </row>
    <row r="87" spans="1:18" ht="15.75">
      <c r="A87" s="22" t="str">
        <f t="shared" si="14"/>
        <v>M11700Местный бюджет</v>
      </c>
      <c r="B87" s="29" t="s">
        <v>112</v>
      </c>
      <c r="C87" s="30">
        <v>1</v>
      </c>
      <c r="D87" s="30">
        <v>1</v>
      </c>
      <c r="E87" s="40">
        <v>7</v>
      </c>
      <c r="F87" s="29">
        <v>0</v>
      </c>
      <c r="G87" s="41">
        <v>0</v>
      </c>
      <c r="H87" s="103">
        <v>3</v>
      </c>
      <c r="I87" s="39" t="s">
        <v>79</v>
      </c>
      <c r="J87" s="30" t="s">
        <v>2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f t="shared" si="18"/>
        <v>0</v>
      </c>
      <c r="R87" s="30"/>
    </row>
    <row r="88" spans="1:18" ht="15.75">
      <c r="A88" s="22" t="str">
        <f t="shared" si="14"/>
        <v>M11700Областной бюджет</v>
      </c>
      <c r="B88" s="29" t="s">
        <v>112</v>
      </c>
      <c r="C88" s="30">
        <v>1</v>
      </c>
      <c r="D88" s="30">
        <v>1</v>
      </c>
      <c r="E88" s="40">
        <v>7</v>
      </c>
      <c r="F88" s="29">
        <v>0</v>
      </c>
      <c r="G88" s="41">
        <v>0</v>
      </c>
      <c r="H88" s="103">
        <v>2</v>
      </c>
      <c r="I88" s="39" t="s">
        <v>80</v>
      </c>
      <c r="J88" s="30" t="s">
        <v>2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f t="shared" si="18"/>
        <v>0</v>
      </c>
      <c r="R88" s="30"/>
    </row>
    <row r="89" spans="1:18" ht="31.5">
      <c r="A89" s="22" t="str">
        <f t="shared" si="14"/>
        <v>M11700Показатель 1 «Доля сотрудников, имеющих доступ к информационным ресурсам»</v>
      </c>
      <c r="B89" s="29" t="s">
        <v>112</v>
      </c>
      <c r="C89" s="30">
        <v>1</v>
      </c>
      <c r="D89" s="30">
        <v>1</v>
      </c>
      <c r="E89" s="40">
        <v>7</v>
      </c>
      <c r="F89" s="29">
        <v>0</v>
      </c>
      <c r="G89" s="41">
        <v>0</v>
      </c>
      <c r="H89" s="103"/>
      <c r="I89" s="43" t="s">
        <v>10</v>
      </c>
      <c r="J89" s="30" t="s">
        <v>0</v>
      </c>
      <c r="K89" s="30">
        <v>99</v>
      </c>
      <c r="L89" s="30">
        <v>99</v>
      </c>
      <c r="M89" s="30">
        <v>99</v>
      </c>
      <c r="N89" s="30">
        <v>99</v>
      </c>
      <c r="O89" s="30">
        <v>99</v>
      </c>
      <c r="P89" s="30">
        <v>100</v>
      </c>
      <c r="Q89" s="30">
        <f>P89</f>
        <v>100</v>
      </c>
      <c r="R89" s="30">
        <v>2021</v>
      </c>
    </row>
    <row r="90" spans="1:18" ht="31.5">
      <c r="A90" s="22" t="str">
        <f t="shared" si="14"/>
        <v>M11700Показатель 2 «Число пользователей, подключенных к единой  системе электронного документооборота»</v>
      </c>
      <c r="B90" s="29" t="s">
        <v>112</v>
      </c>
      <c r="C90" s="30">
        <v>1</v>
      </c>
      <c r="D90" s="30">
        <v>1</v>
      </c>
      <c r="E90" s="40">
        <v>7</v>
      </c>
      <c r="F90" s="29">
        <v>0</v>
      </c>
      <c r="G90" s="41">
        <v>0</v>
      </c>
      <c r="H90" s="103"/>
      <c r="I90" s="43" t="s">
        <v>11</v>
      </c>
      <c r="J90" s="30" t="s">
        <v>8</v>
      </c>
      <c r="K90" s="30">
        <v>160</v>
      </c>
      <c r="L90" s="30">
        <v>160</v>
      </c>
      <c r="M90" s="30">
        <v>160</v>
      </c>
      <c r="N90" s="30">
        <v>160</v>
      </c>
      <c r="O90" s="30">
        <v>160</v>
      </c>
      <c r="P90" s="30">
        <v>170</v>
      </c>
      <c r="Q90" s="105">
        <f>P90</f>
        <v>170</v>
      </c>
      <c r="R90" s="30">
        <v>2021</v>
      </c>
    </row>
    <row r="91" spans="1:18" ht="31.5">
      <c r="A91" s="22" t="str">
        <f t="shared" si="14"/>
        <v>M11700Показатель 3 «Доля рабочих мест, обеспеченных корпоративной электронной почтой»</v>
      </c>
      <c r="B91" s="29" t="s">
        <v>112</v>
      </c>
      <c r="C91" s="30">
        <v>1</v>
      </c>
      <c r="D91" s="30">
        <v>1</v>
      </c>
      <c r="E91" s="40">
        <v>7</v>
      </c>
      <c r="F91" s="29">
        <v>0</v>
      </c>
      <c r="G91" s="41">
        <v>0</v>
      </c>
      <c r="H91" s="103"/>
      <c r="I91" s="43" t="s">
        <v>12</v>
      </c>
      <c r="J91" s="30" t="s">
        <v>0</v>
      </c>
      <c r="K91" s="30">
        <v>99</v>
      </c>
      <c r="L91" s="30">
        <v>99</v>
      </c>
      <c r="M91" s="30">
        <v>99</v>
      </c>
      <c r="N91" s="30">
        <v>99</v>
      </c>
      <c r="O91" s="30">
        <v>99</v>
      </c>
      <c r="P91" s="30">
        <v>100</v>
      </c>
      <c r="Q91" s="30">
        <f>P91</f>
        <v>100</v>
      </c>
      <c r="R91" s="30">
        <v>2021</v>
      </c>
    </row>
    <row r="92" spans="1:18" ht="47.25">
      <c r="A92" s="22" t="str">
        <f t="shared" si="14"/>
        <v>M11701Административное мероприятие 7.0.1 «Разработка, сопровождение, администрирование муниципальных информационных систем»</v>
      </c>
      <c r="B92" s="29" t="s">
        <v>112</v>
      </c>
      <c r="C92" s="30">
        <v>1</v>
      </c>
      <c r="D92" s="30">
        <v>1</v>
      </c>
      <c r="E92" s="40">
        <v>7</v>
      </c>
      <c r="F92" s="29">
        <v>0</v>
      </c>
      <c r="G92" s="41">
        <v>1</v>
      </c>
      <c r="H92" s="103"/>
      <c r="I92" s="43" t="s">
        <v>31</v>
      </c>
      <c r="J92" s="30" t="s">
        <v>13</v>
      </c>
      <c r="K92" s="30" t="s">
        <v>5</v>
      </c>
      <c r="L92" s="30" t="s">
        <v>5</v>
      </c>
      <c r="M92" s="30" t="s">
        <v>5</v>
      </c>
      <c r="N92" s="30" t="s">
        <v>5</v>
      </c>
      <c r="O92" s="30" t="s">
        <v>5</v>
      </c>
      <c r="P92" s="30" t="s">
        <v>5</v>
      </c>
      <c r="Q92" s="30" t="s">
        <v>5</v>
      </c>
      <c r="R92" s="30">
        <v>2021</v>
      </c>
    </row>
    <row r="93" spans="1:18" ht="31.5">
      <c r="A93" s="22" t="str">
        <f t="shared" si="14"/>
        <v>M11701Показатель 1 «Количество поддерживаемых автоматизированных информационных систем»</v>
      </c>
      <c r="B93" s="29" t="s">
        <v>112</v>
      </c>
      <c r="C93" s="30">
        <v>1</v>
      </c>
      <c r="D93" s="30">
        <v>1</v>
      </c>
      <c r="E93" s="40">
        <v>7</v>
      </c>
      <c r="F93" s="29">
        <v>0</v>
      </c>
      <c r="G93" s="41">
        <v>1</v>
      </c>
      <c r="H93" s="103"/>
      <c r="I93" s="43" t="s">
        <v>14</v>
      </c>
      <c r="J93" s="30" t="s">
        <v>8</v>
      </c>
      <c r="K93" s="30">
        <v>12</v>
      </c>
      <c r="L93" s="30">
        <v>12</v>
      </c>
      <c r="M93" s="30">
        <v>12</v>
      </c>
      <c r="N93" s="30">
        <v>12</v>
      </c>
      <c r="O93" s="30">
        <v>12</v>
      </c>
      <c r="P93" s="30">
        <v>12</v>
      </c>
      <c r="Q93" s="30">
        <f>P93</f>
        <v>12</v>
      </c>
      <c r="R93" s="30">
        <v>2021</v>
      </c>
    </row>
    <row r="94" spans="1:18" ht="47.25">
      <c r="A94" s="22" t="str">
        <f t="shared" si="14"/>
        <v>M11702Административное мероприятие  7.0.2 «Обеспечение технологической составляющей перехода на предоставление государственных и муниципальных услуг в электронном виде»</v>
      </c>
      <c r="B94" s="29" t="s">
        <v>112</v>
      </c>
      <c r="C94" s="30">
        <v>1</v>
      </c>
      <c r="D94" s="30">
        <v>1</v>
      </c>
      <c r="E94" s="40">
        <v>7</v>
      </c>
      <c r="F94" s="29">
        <v>0</v>
      </c>
      <c r="G94" s="41">
        <v>2</v>
      </c>
      <c r="H94" s="103"/>
      <c r="I94" s="43" t="s">
        <v>32</v>
      </c>
      <c r="J94" s="30" t="s">
        <v>13</v>
      </c>
      <c r="K94" s="30" t="s">
        <v>5</v>
      </c>
      <c r="L94" s="30" t="s">
        <v>5</v>
      </c>
      <c r="M94" s="30" t="s">
        <v>5</v>
      </c>
      <c r="N94" s="30" t="s">
        <v>5</v>
      </c>
      <c r="O94" s="30" t="s">
        <v>5</v>
      </c>
      <c r="P94" s="30" t="s">
        <v>5</v>
      </c>
      <c r="Q94" s="30" t="s">
        <v>5</v>
      </c>
      <c r="R94" s="30">
        <v>2021</v>
      </c>
    </row>
    <row r="95" spans="1:18" ht="63">
      <c r="A95" s="22" t="str">
        <f t="shared" si="14"/>
        <v>M11702Показатель 1 «Доля рабочих мест пользователей, участвующих в предоставлении государственных и муниципальных услуг, подключенных посредством защищенного канала связи к региональному сегменту электронного правительства»</v>
      </c>
      <c r="B95" s="29" t="s">
        <v>112</v>
      </c>
      <c r="C95" s="30">
        <v>1</v>
      </c>
      <c r="D95" s="30">
        <v>1</v>
      </c>
      <c r="E95" s="40">
        <v>7</v>
      </c>
      <c r="F95" s="29">
        <v>0</v>
      </c>
      <c r="G95" s="41">
        <v>2</v>
      </c>
      <c r="H95" s="103"/>
      <c r="I95" s="43" t="s">
        <v>15</v>
      </c>
      <c r="J95" s="30" t="s">
        <v>0</v>
      </c>
      <c r="K95" s="30">
        <v>100</v>
      </c>
      <c r="L95" s="30">
        <v>100</v>
      </c>
      <c r="M95" s="30">
        <v>100</v>
      </c>
      <c r="N95" s="30">
        <v>100</v>
      </c>
      <c r="O95" s="30">
        <v>100</v>
      </c>
      <c r="P95" s="30">
        <v>100</v>
      </c>
      <c r="Q95" s="30">
        <f>P95</f>
        <v>100</v>
      </c>
      <c r="R95" s="30">
        <v>2021</v>
      </c>
    </row>
    <row r="96" spans="1:18" ht="31.5">
      <c r="A96" s="22" t="str">
        <f t="shared" si="14"/>
        <v>M11703Административное мероприятие  7.0.3 «Легализации использования программного обеспечения»</v>
      </c>
      <c r="B96" s="29" t="s">
        <v>112</v>
      </c>
      <c r="C96" s="30">
        <v>1</v>
      </c>
      <c r="D96" s="30">
        <v>1</v>
      </c>
      <c r="E96" s="40">
        <v>7</v>
      </c>
      <c r="F96" s="29">
        <v>0</v>
      </c>
      <c r="G96" s="41">
        <v>3</v>
      </c>
      <c r="H96" s="103"/>
      <c r="I96" s="43" t="s">
        <v>33</v>
      </c>
      <c r="J96" s="30" t="s">
        <v>13</v>
      </c>
      <c r="K96" s="30" t="s">
        <v>5</v>
      </c>
      <c r="L96" s="30" t="s">
        <v>5</v>
      </c>
      <c r="M96" s="30" t="s">
        <v>5</v>
      </c>
      <c r="N96" s="30" t="s">
        <v>5</v>
      </c>
      <c r="O96" s="30" t="s">
        <v>5</v>
      </c>
      <c r="P96" s="30" t="s">
        <v>5</v>
      </c>
      <c r="Q96" s="30" t="s">
        <v>5</v>
      </c>
      <c r="R96" s="30">
        <v>2021</v>
      </c>
    </row>
    <row r="97" spans="1:18" ht="31.5">
      <c r="A97" s="22" t="str">
        <f t="shared" si="14"/>
        <v>M11703Показатель 1 «Доля персональных компьютеров, на которых используется лицензионное программное обеспечение»</v>
      </c>
      <c r="B97" s="29" t="s">
        <v>112</v>
      </c>
      <c r="C97" s="30">
        <v>1</v>
      </c>
      <c r="D97" s="30">
        <v>1</v>
      </c>
      <c r="E97" s="40">
        <v>7</v>
      </c>
      <c r="F97" s="29">
        <v>0</v>
      </c>
      <c r="G97" s="41">
        <v>3</v>
      </c>
      <c r="H97" s="103"/>
      <c r="I97" s="43" t="s">
        <v>16</v>
      </c>
      <c r="J97" s="30" t="s">
        <v>0</v>
      </c>
      <c r="K97" s="30">
        <v>100</v>
      </c>
      <c r="L97" s="30">
        <v>100</v>
      </c>
      <c r="M97" s="30">
        <v>100</v>
      </c>
      <c r="N97" s="30">
        <v>100</v>
      </c>
      <c r="O97" s="30">
        <v>100</v>
      </c>
      <c r="P97" s="30">
        <v>100</v>
      </c>
      <c r="Q97" s="30">
        <f>P97</f>
        <v>100</v>
      </c>
      <c r="R97" s="30">
        <v>2021</v>
      </c>
    </row>
    <row r="98" spans="1:18" ht="31.5">
      <c r="A98" s="22" t="str">
        <f t="shared" si="14"/>
        <v>M11704Административное мероприятие  7.0.4 «Поддержка работоспособности парка вычислительной техники»</v>
      </c>
      <c r="B98" s="29" t="s">
        <v>112</v>
      </c>
      <c r="C98" s="30">
        <v>1</v>
      </c>
      <c r="D98" s="30">
        <v>1</v>
      </c>
      <c r="E98" s="40">
        <v>7</v>
      </c>
      <c r="F98" s="29">
        <v>0</v>
      </c>
      <c r="G98" s="41">
        <v>4</v>
      </c>
      <c r="H98" s="103"/>
      <c r="I98" s="43" t="s">
        <v>34</v>
      </c>
      <c r="J98" s="30" t="s">
        <v>13</v>
      </c>
      <c r="K98" s="30" t="s">
        <v>5</v>
      </c>
      <c r="L98" s="30" t="s">
        <v>5</v>
      </c>
      <c r="M98" s="30" t="s">
        <v>5</v>
      </c>
      <c r="N98" s="30" t="s">
        <v>5</v>
      </c>
      <c r="O98" s="30" t="s">
        <v>5</v>
      </c>
      <c r="P98" s="30" t="s">
        <v>5</v>
      </c>
      <c r="Q98" s="30" t="s">
        <v>5</v>
      </c>
      <c r="R98" s="30">
        <v>2021</v>
      </c>
    </row>
    <row r="99" spans="1:18" ht="31.5">
      <c r="A99" s="22" t="str">
        <f t="shared" si="14"/>
        <v>M11704Показатель 1 «Уровень ежегодного обновления парка вычислительной техники»</v>
      </c>
      <c r="B99" s="29" t="s">
        <v>112</v>
      </c>
      <c r="C99" s="30">
        <v>1</v>
      </c>
      <c r="D99" s="30">
        <v>1</v>
      </c>
      <c r="E99" s="40">
        <v>7</v>
      </c>
      <c r="F99" s="29">
        <v>0</v>
      </c>
      <c r="G99" s="41">
        <v>4</v>
      </c>
      <c r="H99" s="103"/>
      <c r="I99" s="43" t="s">
        <v>17</v>
      </c>
      <c r="J99" s="30" t="s">
        <v>0</v>
      </c>
      <c r="K99" s="30">
        <v>15</v>
      </c>
      <c r="L99" s="30">
        <v>15</v>
      </c>
      <c r="M99" s="30">
        <v>15</v>
      </c>
      <c r="N99" s="30">
        <v>15</v>
      </c>
      <c r="O99" s="30">
        <v>15</v>
      </c>
      <c r="P99" s="30">
        <v>15</v>
      </c>
      <c r="Q99" s="30">
        <f>P99</f>
        <v>15</v>
      </c>
      <c r="R99" s="30">
        <v>2021</v>
      </c>
    </row>
    <row r="100" spans="1:18" ht="31.5">
      <c r="A100" s="22" t="str">
        <f t="shared" si="14"/>
        <v>M11704Показатель 2 «Количество  единиц обслуживаемой вычислительной техники»</v>
      </c>
      <c r="B100" s="29" t="s">
        <v>112</v>
      </c>
      <c r="C100" s="30">
        <v>1</v>
      </c>
      <c r="D100" s="30">
        <v>1</v>
      </c>
      <c r="E100" s="40">
        <v>7</v>
      </c>
      <c r="F100" s="29">
        <v>0</v>
      </c>
      <c r="G100" s="41">
        <v>4</v>
      </c>
      <c r="H100" s="103"/>
      <c r="I100" s="43" t="s">
        <v>18</v>
      </c>
      <c r="J100" s="30" t="s">
        <v>8</v>
      </c>
      <c r="K100" s="30">
        <v>223</v>
      </c>
      <c r="L100" s="30">
        <v>223</v>
      </c>
      <c r="M100" s="30">
        <v>223</v>
      </c>
      <c r="N100" s="30">
        <v>223</v>
      </c>
      <c r="O100" s="30">
        <v>223</v>
      </c>
      <c r="P100" s="30">
        <v>225</v>
      </c>
      <c r="Q100" s="2">
        <f>P100</f>
        <v>225</v>
      </c>
      <c r="R100" s="30">
        <v>2021</v>
      </c>
    </row>
    <row r="101" spans="1:18" ht="31.5">
      <c r="A101" s="22" t="str">
        <f t="shared" si="14"/>
        <v>M11705Административное мероприятие  7.0.5 «Администрирование телекоммуникационной инфраструктуры»</v>
      </c>
      <c r="B101" s="29" t="s">
        <v>112</v>
      </c>
      <c r="C101" s="30">
        <v>1</v>
      </c>
      <c r="D101" s="30">
        <v>1</v>
      </c>
      <c r="E101" s="40">
        <v>7</v>
      </c>
      <c r="F101" s="29">
        <v>0</v>
      </c>
      <c r="G101" s="41">
        <v>5</v>
      </c>
      <c r="H101" s="103"/>
      <c r="I101" s="43" t="s">
        <v>77</v>
      </c>
      <c r="J101" s="30" t="s">
        <v>13</v>
      </c>
      <c r="K101" s="30" t="s">
        <v>5</v>
      </c>
      <c r="L101" s="30" t="s">
        <v>5</v>
      </c>
      <c r="M101" s="30" t="s">
        <v>5</v>
      </c>
      <c r="N101" s="30" t="s">
        <v>5</v>
      </c>
      <c r="O101" s="30" t="s">
        <v>5</v>
      </c>
      <c r="P101" s="30" t="s">
        <v>5</v>
      </c>
      <c r="Q101" s="30" t="s">
        <v>5</v>
      </c>
      <c r="R101" s="30">
        <v>2021</v>
      </c>
    </row>
    <row r="102" spans="1:18" ht="31.5">
      <c r="A102" s="22" t="str">
        <f t="shared" si="14"/>
        <v>M11705Показатель 1 «Доля персональных компьютеров, подключенных к единой компьютерной сети»</v>
      </c>
      <c r="B102" s="29" t="s">
        <v>112</v>
      </c>
      <c r="C102" s="30">
        <v>1</v>
      </c>
      <c r="D102" s="30">
        <v>1</v>
      </c>
      <c r="E102" s="40">
        <v>7</v>
      </c>
      <c r="F102" s="29">
        <v>0</v>
      </c>
      <c r="G102" s="41">
        <v>5</v>
      </c>
      <c r="H102" s="103"/>
      <c r="I102" s="43" t="s">
        <v>148</v>
      </c>
      <c r="J102" s="30" t="s">
        <v>0</v>
      </c>
      <c r="K102" s="30">
        <v>99</v>
      </c>
      <c r="L102" s="30">
        <v>99</v>
      </c>
      <c r="M102" s="30">
        <v>99</v>
      </c>
      <c r="N102" s="30">
        <v>99</v>
      </c>
      <c r="O102" s="30">
        <v>99</v>
      </c>
      <c r="P102" s="30">
        <v>99</v>
      </c>
      <c r="Q102" s="30">
        <f>P102</f>
        <v>99</v>
      </c>
      <c r="R102" s="30">
        <v>2021</v>
      </c>
    </row>
    <row r="103" spans="1:18" ht="31.5">
      <c r="A103" s="22" t="str">
        <f t="shared" si="14"/>
        <v>M11705Показатель 2 «Доля рабочих мест, имеющих доступ к сети Интернет»</v>
      </c>
      <c r="B103" s="29" t="s">
        <v>112</v>
      </c>
      <c r="C103" s="30">
        <v>1</v>
      </c>
      <c r="D103" s="30">
        <v>1</v>
      </c>
      <c r="E103" s="40">
        <v>7</v>
      </c>
      <c r="F103" s="29">
        <v>0</v>
      </c>
      <c r="G103" s="41">
        <v>5</v>
      </c>
      <c r="H103" s="103"/>
      <c r="I103" s="43" t="s">
        <v>19</v>
      </c>
      <c r="J103" s="30" t="s">
        <v>0</v>
      </c>
      <c r="K103" s="30">
        <v>99</v>
      </c>
      <c r="L103" s="30">
        <v>99</v>
      </c>
      <c r="M103" s="30">
        <v>99</v>
      </c>
      <c r="N103" s="30">
        <v>99</v>
      </c>
      <c r="O103" s="30">
        <v>99</v>
      </c>
      <c r="P103" s="30">
        <v>99</v>
      </c>
      <c r="Q103" s="30">
        <f>P103</f>
        <v>99</v>
      </c>
      <c r="R103" s="30">
        <v>2021</v>
      </c>
    </row>
    <row r="104" spans="1:18" ht="47.25">
      <c r="A104" s="22" t="str">
        <f t="shared" si="14"/>
        <v>M11800Задача 8 «Развитие  системы территориального общественного самоуправления на территории муниципального образования «Северодвинск»</v>
      </c>
      <c r="B104" s="29" t="s">
        <v>112</v>
      </c>
      <c r="C104" s="47">
        <v>1</v>
      </c>
      <c r="D104" s="47">
        <v>1</v>
      </c>
      <c r="E104" s="48">
        <v>8</v>
      </c>
      <c r="F104" s="49">
        <v>0</v>
      </c>
      <c r="G104" s="50">
        <v>0</v>
      </c>
      <c r="H104" s="103"/>
      <c r="I104" s="39" t="s">
        <v>72</v>
      </c>
      <c r="J104" s="30" t="s">
        <v>2</v>
      </c>
      <c r="K104" s="2">
        <f>K105+K106</f>
        <v>116.3</v>
      </c>
      <c r="L104" s="2">
        <f>L105+L106</f>
        <v>115.6</v>
      </c>
      <c r="M104" s="2">
        <f>M105+M106</f>
        <v>114.4</v>
      </c>
      <c r="N104" s="2">
        <v>0</v>
      </c>
      <c r="O104" s="2">
        <v>0</v>
      </c>
      <c r="P104" s="2">
        <v>0</v>
      </c>
      <c r="Q104" s="2">
        <f>SUM(K104:P104)</f>
        <v>346.3</v>
      </c>
      <c r="R104" s="30">
        <v>2021</v>
      </c>
    </row>
    <row r="105" spans="1:18" ht="15.75">
      <c r="A105" s="22" t="str">
        <f t="shared" si="14"/>
        <v>M11800Местный бюджет</v>
      </c>
      <c r="B105" s="29" t="s">
        <v>112</v>
      </c>
      <c r="C105" s="47">
        <v>1</v>
      </c>
      <c r="D105" s="47">
        <v>1</v>
      </c>
      <c r="E105" s="48">
        <v>8</v>
      </c>
      <c r="F105" s="49">
        <v>0</v>
      </c>
      <c r="G105" s="50">
        <v>0</v>
      </c>
      <c r="H105" s="103">
        <v>3</v>
      </c>
      <c r="I105" s="39" t="s">
        <v>79</v>
      </c>
      <c r="J105" s="30" t="s">
        <v>2</v>
      </c>
      <c r="K105" s="2">
        <f aca="true" t="shared" si="19" ref="K105:P106">K110</f>
        <v>38.8</v>
      </c>
      <c r="L105" s="2">
        <f t="shared" si="19"/>
        <v>38.8</v>
      </c>
      <c r="M105" s="2">
        <f t="shared" si="19"/>
        <v>38.8</v>
      </c>
      <c r="N105" s="2">
        <f>N110</f>
        <v>0</v>
      </c>
      <c r="O105" s="2">
        <f>O110</f>
        <v>0</v>
      </c>
      <c r="P105" s="2">
        <f t="shared" si="19"/>
        <v>0</v>
      </c>
      <c r="Q105" s="2">
        <f>SUM(K105:P105)</f>
        <v>116.4</v>
      </c>
      <c r="R105" s="30">
        <v>2021</v>
      </c>
    </row>
    <row r="106" spans="1:18" ht="15.75">
      <c r="A106" s="22" t="str">
        <f t="shared" si="14"/>
        <v>M11800Областной бюджет</v>
      </c>
      <c r="B106" s="29" t="s">
        <v>112</v>
      </c>
      <c r="C106" s="47">
        <v>1</v>
      </c>
      <c r="D106" s="47">
        <v>1</v>
      </c>
      <c r="E106" s="48">
        <v>8</v>
      </c>
      <c r="F106" s="49">
        <v>0</v>
      </c>
      <c r="G106" s="50">
        <v>0</v>
      </c>
      <c r="H106" s="103">
        <v>2</v>
      </c>
      <c r="I106" s="39" t="s">
        <v>80</v>
      </c>
      <c r="J106" s="30" t="s">
        <v>2</v>
      </c>
      <c r="K106" s="2">
        <f t="shared" si="19"/>
        <v>77.5</v>
      </c>
      <c r="L106" s="2">
        <f t="shared" si="19"/>
        <v>76.8</v>
      </c>
      <c r="M106" s="2">
        <f t="shared" si="19"/>
        <v>75.6</v>
      </c>
      <c r="N106" s="2">
        <v>0</v>
      </c>
      <c r="O106" s="2">
        <f t="shared" si="19"/>
        <v>0</v>
      </c>
      <c r="P106" s="2">
        <f t="shared" si="19"/>
        <v>0</v>
      </c>
      <c r="Q106" s="2">
        <f>SUM(K106:P106)</f>
        <v>229.9</v>
      </c>
      <c r="R106" s="30">
        <v>2021</v>
      </c>
    </row>
    <row r="107" spans="1:18" ht="47.25">
      <c r="A107" s="22" t="str">
        <f t="shared" si="14"/>
        <v>M11800Показатель 1 «Доля вовлеченных в ТОС жителей муниципального образования «Северодвинск» от общего числа жителей муниципального образования «Северодвинск»</v>
      </c>
      <c r="B107" s="29" t="s">
        <v>112</v>
      </c>
      <c r="C107" s="30">
        <v>1</v>
      </c>
      <c r="D107" s="30">
        <v>1</v>
      </c>
      <c r="E107" s="40">
        <v>8</v>
      </c>
      <c r="F107" s="29">
        <v>0</v>
      </c>
      <c r="G107" s="41">
        <v>0</v>
      </c>
      <c r="H107" s="103"/>
      <c r="I107" s="43" t="s">
        <v>53</v>
      </c>
      <c r="J107" s="30" t="s">
        <v>0</v>
      </c>
      <c r="K107" s="30">
        <v>2</v>
      </c>
      <c r="L107" s="30">
        <v>2</v>
      </c>
      <c r="M107" s="30">
        <v>2</v>
      </c>
      <c r="N107" s="30">
        <v>0</v>
      </c>
      <c r="O107" s="30">
        <v>0</v>
      </c>
      <c r="P107" s="30">
        <v>0</v>
      </c>
      <c r="Q107" s="30">
        <v>2</v>
      </c>
      <c r="R107" s="30">
        <v>2018</v>
      </c>
    </row>
    <row r="108" spans="1:18" ht="78.75">
      <c r="A108" s="22" t="str">
        <f t="shared" si="14"/>
        <v>M11800Показатель 2 «Доля обученных представителей и руководителей территориальных общественных самоуправлений муниципального образования «Северодвинск» от общего числа представителей и руководителей территориальных общественных самоуправлений»</v>
      </c>
      <c r="B108" s="29" t="s">
        <v>112</v>
      </c>
      <c r="C108" s="30">
        <v>1</v>
      </c>
      <c r="D108" s="30">
        <v>1</v>
      </c>
      <c r="E108" s="40">
        <v>8</v>
      </c>
      <c r="F108" s="29">
        <v>0</v>
      </c>
      <c r="G108" s="41">
        <v>0</v>
      </c>
      <c r="H108" s="103"/>
      <c r="I108" s="43" t="s">
        <v>54</v>
      </c>
      <c r="J108" s="30" t="s">
        <v>0</v>
      </c>
      <c r="K108" s="30">
        <v>25</v>
      </c>
      <c r="L108" s="30">
        <v>25</v>
      </c>
      <c r="M108" s="30">
        <v>25</v>
      </c>
      <c r="N108" s="30">
        <v>0</v>
      </c>
      <c r="O108" s="30">
        <v>0</v>
      </c>
      <c r="P108" s="30">
        <v>0</v>
      </c>
      <c r="Q108" s="30">
        <v>25</v>
      </c>
      <c r="R108" s="30">
        <v>2018</v>
      </c>
    </row>
    <row r="109" spans="1:18" ht="31.5">
      <c r="A109" s="22" t="str">
        <f t="shared" si="14"/>
        <v>M11801Мероприятие 8.0.1 «Развитие территориального общественного самоуправления Северодвинска»</v>
      </c>
      <c r="B109" s="29" t="s">
        <v>112</v>
      </c>
      <c r="C109" s="30">
        <v>1</v>
      </c>
      <c r="D109" s="30">
        <v>1</v>
      </c>
      <c r="E109" s="40">
        <v>8</v>
      </c>
      <c r="F109" s="29">
        <v>0</v>
      </c>
      <c r="G109" s="41">
        <v>1</v>
      </c>
      <c r="H109" s="103"/>
      <c r="I109" s="43" t="s">
        <v>137</v>
      </c>
      <c r="J109" s="30" t="s">
        <v>2</v>
      </c>
      <c r="K109" s="2">
        <f aca="true" t="shared" si="20" ref="K109:P109">K110+K111</f>
        <v>116.3</v>
      </c>
      <c r="L109" s="2">
        <f t="shared" si="20"/>
        <v>115.6</v>
      </c>
      <c r="M109" s="2">
        <f t="shared" si="20"/>
        <v>114.4</v>
      </c>
      <c r="N109" s="2">
        <f>N110+N111</f>
        <v>0</v>
      </c>
      <c r="O109" s="2">
        <f t="shared" si="20"/>
        <v>0</v>
      </c>
      <c r="P109" s="2">
        <f t="shared" si="20"/>
        <v>0</v>
      </c>
      <c r="Q109" s="2">
        <f>SUM(K109:P109)</f>
        <v>346.3</v>
      </c>
      <c r="R109" s="30">
        <v>2018</v>
      </c>
    </row>
    <row r="110" spans="1:18" ht="15.75">
      <c r="A110" s="22" t="str">
        <f t="shared" si="14"/>
        <v>M11801Местный бюджет</v>
      </c>
      <c r="B110" s="29" t="s">
        <v>112</v>
      </c>
      <c r="C110" s="30">
        <v>1</v>
      </c>
      <c r="D110" s="30">
        <v>1</v>
      </c>
      <c r="E110" s="40">
        <v>8</v>
      </c>
      <c r="F110" s="29">
        <v>0</v>
      </c>
      <c r="G110" s="41">
        <v>1</v>
      </c>
      <c r="H110" s="103">
        <v>3</v>
      </c>
      <c r="I110" s="39" t="s">
        <v>79</v>
      </c>
      <c r="J110" s="30" t="s">
        <v>2</v>
      </c>
      <c r="K110" s="2">
        <v>38.8</v>
      </c>
      <c r="L110" s="2">
        <v>38.8</v>
      </c>
      <c r="M110" s="1">
        <v>38.8</v>
      </c>
      <c r="N110" s="1">
        <v>0</v>
      </c>
      <c r="O110" s="1">
        <v>0</v>
      </c>
      <c r="P110" s="1">
        <v>0</v>
      </c>
      <c r="Q110" s="2">
        <f>SUM(K110:P110)</f>
        <v>116.4</v>
      </c>
      <c r="R110" s="30">
        <v>2018</v>
      </c>
    </row>
    <row r="111" spans="1:18" ht="15.75">
      <c r="A111" s="22" t="str">
        <f t="shared" si="14"/>
        <v>M11801Областной бюджет</v>
      </c>
      <c r="B111" s="29" t="s">
        <v>112</v>
      </c>
      <c r="C111" s="30">
        <v>1</v>
      </c>
      <c r="D111" s="30">
        <v>1</v>
      </c>
      <c r="E111" s="40">
        <v>8</v>
      </c>
      <c r="F111" s="29">
        <v>0</v>
      </c>
      <c r="G111" s="41">
        <v>1</v>
      </c>
      <c r="H111" s="103">
        <v>2</v>
      </c>
      <c r="I111" s="39" t="s">
        <v>80</v>
      </c>
      <c r="J111" s="30" t="s">
        <v>2</v>
      </c>
      <c r="K111" s="2">
        <v>77.5</v>
      </c>
      <c r="L111" s="2">
        <v>76.8</v>
      </c>
      <c r="M111" s="1">
        <v>75.6</v>
      </c>
      <c r="N111" s="1">
        <v>0</v>
      </c>
      <c r="O111" s="1">
        <v>0</v>
      </c>
      <c r="P111" s="2">
        <v>0</v>
      </c>
      <c r="Q111" s="2">
        <f>SUM(K111:P111)</f>
        <v>229.9</v>
      </c>
      <c r="R111" s="30">
        <v>2018</v>
      </c>
    </row>
    <row r="112" spans="1:18" ht="15.75">
      <c r="A112" s="22" t="str">
        <f t="shared" si="14"/>
        <v>M11801Показатель 1 «Количество реализованных проектов ТОС в год»</v>
      </c>
      <c r="B112" s="29" t="s">
        <v>112</v>
      </c>
      <c r="C112" s="30">
        <v>1</v>
      </c>
      <c r="D112" s="30">
        <v>1</v>
      </c>
      <c r="E112" s="40">
        <v>8</v>
      </c>
      <c r="F112" s="29">
        <v>0</v>
      </c>
      <c r="G112" s="41">
        <v>1</v>
      </c>
      <c r="H112" s="103"/>
      <c r="I112" s="43" t="s">
        <v>35</v>
      </c>
      <c r="J112" s="30" t="s">
        <v>8</v>
      </c>
      <c r="K112" s="30">
        <v>2</v>
      </c>
      <c r="L112" s="30">
        <v>1</v>
      </c>
      <c r="M112" s="30">
        <v>1</v>
      </c>
      <c r="N112" s="30">
        <v>0</v>
      </c>
      <c r="O112" s="30">
        <v>0</v>
      </c>
      <c r="P112" s="30">
        <v>0</v>
      </c>
      <c r="Q112" s="105">
        <v>4</v>
      </c>
      <c r="R112" s="30">
        <v>2018</v>
      </c>
    </row>
    <row r="113" spans="1:18" ht="31.5">
      <c r="A113" s="22" t="str">
        <f t="shared" si="14"/>
        <v>M11801Показатель 2 «Количество зарегистрированных  ТОС на территории Северодвинска»</v>
      </c>
      <c r="B113" s="29" t="s">
        <v>112</v>
      </c>
      <c r="C113" s="30">
        <v>1</v>
      </c>
      <c r="D113" s="30">
        <v>1</v>
      </c>
      <c r="E113" s="40">
        <v>8</v>
      </c>
      <c r="F113" s="29">
        <v>0</v>
      </c>
      <c r="G113" s="41">
        <v>1</v>
      </c>
      <c r="H113" s="103"/>
      <c r="I113" s="43" t="s">
        <v>113</v>
      </c>
      <c r="J113" s="30" t="s">
        <v>8</v>
      </c>
      <c r="K113" s="30">
        <v>2</v>
      </c>
      <c r="L113" s="30">
        <v>2</v>
      </c>
      <c r="M113" s="30">
        <v>2</v>
      </c>
      <c r="N113" s="30">
        <v>0</v>
      </c>
      <c r="O113" s="30">
        <v>0</v>
      </c>
      <c r="P113" s="30">
        <v>0</v>
      </c>
      <c r="Q113" s="105">
        <v>2</v>
      </c>
      <c r="R113" s="30">
        <v>2018</v>
      </c>
    </row>
    <row r="114" spans="1:18" ht="63">
      <c r="A114" s="22" t="str">
        <f t="shared" si="14"/>
        <v>M11802Административное мероприятие 8.0.2 «Информирование жителей муниципального образования «Северодвинск» о выгодах и деятельности ТОС, создание условий для свободного доступа к информации о ТОС»</v>
      </c>
      <c r="B114" s="29" t="s">
        <v>112</v>
      </c>
      <c r="C114" s="30">
        <v>1</v>
      </c>
      <c r="D114" s="30">
        <v>1</v>
      </c>
      <c r="E114" s="40">
        <v>8</v>
      </c>
      <c r="F114" s="29">
        <v>0</v>
      </c>
      <c r="G114" s="41">
        <v>2</v>
      </c>
      <c r="H114" s="103"/>
      <c r="I114" s="43" t="s">
        <v>114</v>
      </c>
      <c r="J114" s="30" t="s">
        <v>13</v>
      </c>
      <c r="K114" s="30" t="s">
        <v>5</v>
      </c>
      <c r="L114" s="30" t="s">
        <v>5</v>
      </c>
      <c r="M114" s="30" t="s">
        <v>5</v>
      </c>
      <c r="N114" s="30">
        <v>0</v>
      </c>
      <c r="O114" s="30">
        <v>0</v>
      </c>
      <c r="P114" s="30">
        <v>0</v>
      </c>
      <c r="Q114" s="30" t="s">
        <v>5</v>
      </c>
      <c r="R114" s="30">
        <v>2018</v>
      </c>
    </row>
    <row r="115" spans="1:18" ht="47.25">
      <c r="A115" s="22" t="str">
        <f t="shared" si="14"/>
        <v>M11802Показатель 1 «Доля жителей, информированных о ТОС, от общего числа жителей муниципального образования «Северодвинск»</v>
      </c>
      <c r="B115" s="29" t="s">
        <v>112</v>
      </c>
      <c r="C115" s="30">
        <v>1</v>
      </c>
      <c r="D115" s="30">
        <v>1</v>
      </c>
      <c r="E115" s="40">
        <v>8</v>
      </c>
      <c r="F115" s="29">
        <v>0</v>
      </c>
      <c r="G115" s="41">
        <v>2</v>
      </c>
      <c r="H115" s="103"/>
      <c r="I115" s="43" t="s">
        <v>131</v>
      </c>
      <c r="J115" s="30" t="s">
        <v>0</v>
      </c>
      <c r="K115" s="30">
        <v>25</v>
      </c>
      <c r="L115" s="30">
        <v>25</v>
      </c>
      <c r="M115" s="30">
        <v>25</v>
      </c>
      <c r="N115" s="30">
        <v>0</v>
      </c>
      <c r="O115" s="30">
        <v>0</v>
      </c>
      <c r="P115" s="30">
        <v>0</v>
      </c>
      <c r="Q115" s="30">
        <v>25</v>
      </c>
      <c r="R115" s="30">
        <v>2018</v>
      </c>
    </row>
    <row r="116" spans="1:18" ht="31.5">
      <c r="A116" s="22" t="str">
        <f t="shared" si="14"/>
        <v>M11900Задача 9 «Обеспечение информационной открытости органов местного самоуправления Северодвинска»</v>
      </c>
      <c r="B116" s="29" t="s">
        <v>112</v>
      </c>
      <c r="C116" s="30">
        <v>1</v>
      </c>
      <c r="D116" s="30">
        <v>1</v>
      </c>
      <c r="E116" s="40">
        <v>9</v>
      </c>
      <c r="F116" s="29">
        <v>0</v>
      </c>
      <c r="G116" s="41">
        <v>0</v>
      </c>
      <c r="H116" s="103"/>
      <c r="I116" s="39" t="s">
        <v>106</v>
      </c>
      <c r="J116" s="30" t="s">
        <v>2</v>
      </c>
      <c r="K116" s="2">
        <v>0</v>
      </c>
      <c r="L116" s="2">
        <v>0</v>
      </c>
      <c r="M116" s="2">
        <f>L116*'Расчет для паспорта'!$B$19</f>
        <v>0</v>
      </c>
      <c r="N116" s="2">
        <f>M116*'Расчет для паспорта'!$B$18</f>
        <v>0</v>
      </c>
      <c r="O116" s="2">
        <f>N116*'Расчет для паспорта'!$B$20</f>
        <v>0</v>
      </c>
      <c r="P116" s="2">
        <f>O116*'Расчет для паспорта'!$B$21</f>
        <v>0</v>
      </c>
      <c r="Q116" s="2">
        <f>SUM(K116:P116)</f>
        <v>0</v>
      </c>
      <c r="R116" s="30">
        <v>2021</v>
      </c>
    </row>
    <row r="117" spans="1:18" ht="15.75">
      <c r="A117" s="22" t="str">
        <f t="shared" si="14"/>
        <v>M11900Местный бюджет</v>
      </c>
      <c r="B117" s="29" t="s">
        <v>112</v>
      </c>
      <c r="C117" s="30">
        <v>1</v>
      </c>
      <c r="D117" s="30">
        <v>1</v>
      </c>
      <c r="E117" s="40">
        <v>9</v>
      </c>
      <c r="F117" s="29">
        <v>0</v>
      </c>
      <c r="G117" s="41">
        <v>0</v>
      </c>
      <c r="H117" s="103">
        <v>3</v>
      </c>
      <c r="I117" s="39" t="s">
        <v>79</v>
      </c>
      <c r="J117" s="30" t="s">
        <v>2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f>SUM(K117:P117)</f>
        <v>0</v>
      </c>
      <c r="R117" s="30"/>
    </row>
    <row r="118" spans="1:18" ht="15.75">
      <c r="A118" s="22" t="str">
        <f t="shared" si="14"/>
        <v>M11900Областной бюджет</v>
      </c>
      <c r="B118" s="29" t="s">
        <v>112</v>
      </c>
      <c r="C118" s="30">
        <v>1</v>
      </c>
      <c r="D118" s="30">
        <v>1</v>
      </c>
      <c r="E118" s="40">
        <v>9</v>
      </c>
      <c r="F118" s="29">
        <v>0</v>
      </c>
      <c r="G118" s="41">
        <v>0</v>
      </c>
      <c r="H118" s="103">
        <v>2</v>
      </c>
      <c r="I118" s="39" t="s">
        <v>80</v>
      </c>
      <c r="J118" s="30" t="s">
        <v>2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f>SUM(K118:P118)</f>
        <v>0</v>
      </c>
      <c r="R118" s="30"/>
    </row>
    <row r="119" spans="1:18" ht="31.5">
      <c r="A119" s="22" t="str">
        <f t="shared" si="14"/>
        <v>M11900Показатель 1 «Доля жителей Северодвинска, информированных о деятельности Администрации»</v>
      </c>
      <c r="B119" s="29" t="s">
        <v>112</v>
      </c>
      <c r="C119" s="30">
        <v>1</v>
      </c>
      <c r="D119" s="30">
        <v>1</v>
      </c>
      <c r="E119" s="40">
        <v>9</v>
      </c>
      <c r="F119" s="29">
        <v>0</v>
      </c>
      <c r="G119" s="41">
        <v>0</v>
      </c>
      <c r="H119" s="103"/>
      <c r="I119" s="43" t="s">
        <v>58</v>
      </c>
      <c r="J119" s="30" t="s">
        <v>0</v>
      </c>
      <c r="K119" s="30">
        <v>98</v>
      </c>
      <c r="L119" s="30">
        <v>98</v>
      </c>
      <c r="M119" s="30">
        <v>98</v>
      </c>
      <c r="N119" s="30">
        <v>98</v>
      </c>
      <c r="O119" s="30">
        <v>98</v>
      </c>
      <c r="P119" s="30">
        <v>98</v>
      </c>
      <c r="Q119" s="30">
        <f>P119</f>
        <v>98</v>
      </c>
      <c r="R119" s="30">
        <v>2021</v>
      </c>
    </row>
    <row r="120" spans="1:18" ht="31.5">
      <c r="A120" s="22" t="str">
        <f t="shared" si="14"/>
        <v>M11900Показатель 2 «Количество нормативных правовых актов, подлежащих обнародованию и опубликованных в СМИ»</v>
      </c>
      <c r="B120" s="29" t="s">
        <v>112</v>
      </c>
      <c r="C120" s="30">
        <v>1</v>
      </c>
      <c r="D120" s="30">
        <v>1</v>
      </c>
      <c r="E120" s="40">
        <v>9</v>
      </c>
      <c r="F120" s="29">
        <v>0</v>
      </c>
      <c r="G120" s="41">
        <v>0</v>
      </c>
      <c r="H120" s="103"/>
      <c r="I120" s="43" t="s">
        <v>132</v>
      </c>
      <c r="J120" s="30" t="s">
        <v>8</v>
      </c>
      <c r="K120" s="30">
        <v>600</v>
      </c>
      <c r="L120" s="30">
        <v>600</v>
      </c>
      <c r="M120" s="30">
        <v>600</v>
      </c>
      <c r="N120" s="30">
        <v>600</v>
      </c>
      <c r="O120" s="30">
        <v>600</v>
      </c>
      <c r="P120" s="30">
        <v>650</v>
      </c>
      <c r="Q120" s="105">
        <f>SUM(K120:P120)</f>
        <v>3650</v>
      </c>
      <c r="R120" s="30">
        <v>2021</v>
      </c>
    </row>
    <row r="121" spans="1:18" ht="31.5">
      <c r="A121" s="22" t="str">
        <f t="shared" si="14"/>
        <v>M11901Административное мероприятие 9.0.1 «Ведение регулярного мониторинга медиапространства Северодвинска»</v>
      </c>
      <c r="B121" s="29" t="s">
        <v>112</v>
      </c>
      <c r="C121" s="30">
        <v>1</v>
      </c>
      <c r="D121" s="30">
        <v>1</v>
      </c>
      <c r="E121" s="40">
        <v>9</v>
      </c>
      <c r="F121" s="29">
        <v>0</v>
      </c>
      <c r="G121" s="41">
        <v>1</v>
      </c>
      <c r="H121" s="103"/>
      <c r="I121" s="43" t="s">
        <v>175</v>
      </c>
      <c r="J121" s="30" t="s">
        <v>13</v>
      </c>
      <c r="K121" s="30" t="s">
        <v>5</v>
      </c>
      <c r="L121" s="30" t="s">
        <v>5</v>
      </c>
      <c r="M121" s="30" t="s">
        <v>5</v>
      </c>
      <c r="N121" s="30" t="s">
        <v>5</v>
      </c>
      <c r="O121" s="30" t="s">
        <v>5</v>
      </c>
      <c r="P121" s="30" t="s">
        <v>5</v>
      </c>
      <c r="Q121" s="30" t="s">
        <v>5</v>
      </c>
      <c r="R121" s="30">
        <v>2021</v>
      </c>
    </row>
    <row r="122" spans="1:18" ht="31.5">
      <c r="A122" s="22" t="str">
        <f t="shared" si="14"/>
        <v>M11901Показатель 1«Количество публикаций и материалов в теле- и радиоэфирах о деятельности Администрации»</v>
      </c>
      <c r="B122" s="29" t="s">
        <v>112</v>
      </c>
      <c r="C122" s="30">
        <v>1</v>
      </c>
      <c r="D122" s="30">
        <v>1</v>
      </c>
      <c r="E122" s="40">
        <v>9</v>
      </c>
      <c r="F122" s="29">
        <v>0</v>
      </c>
      <c r="G122" s="41">
        <v>1</v>
      </c>
      <c r="H122" s="103"/>
      <c r="I122" s="43" t="s">
        <v>55</v>
      </c>
      <c r="J122" s="30" t="s">
        <v>8</v>
      </c>
      <c r="K122" s="30">
        <v>1700</v>
      </c>
      <c r="L122" s="30">
        <v>1700</v>
      </c>
      <c r="M122" s="30">
        <v>1701</v>
      </c>
      <c r="N122" s="30">
        <v>1702</v>
      </c>
      <c r="O122" s="30">
        <v>1703</v>
      </c>
      <c r="P122" s="30">
        <v>1704</v>
      </c>
      <c r="Q122" s="105">
        <f>SUM(K122:P122)</f>
        <v>10210</v>
      </c>
      <c r="R122" s="30">
        <v>2021</v>
      </c>
    </row>
    <row r="123" spans="1:18" ht="31.5">
      <c r="A123" s="22" t="str">
        <f t="shared" si="14"/>
        <v>M11902Административное мероприятие 9.0.2 «Ведение и наполнение официального сайта Администрации Северодвинска»</v>
      </c>
      <c r="B123" s="29" t="s">
        <v>112</v>
      </c>
      <c r="C123" s="30">
        <v>1</v>
      </c>
      <c r="D123" s="30">
        <v>1</v>
      </c>
      <c r="E123" s="40">
        <v>9</v>
      </c>
      <c r="F123" s="29">
        <v>0</v>
      </c>
      <c r="G123" s="41">
        <v>2</v>
      </c>
      <c r="H123" s="103"/>
      <c r="I123" s="43" t="s">
        <v>133</v>
      </c>
      <c r="J123" s="30" t="s">
        <v>13</v>
      </c>
      <c r="K123" s="30" t="s">
        <v>5</v>
      </c>
      <c r="L123" s="30" t="s">
        <v>5</v>
      </c>
      <c r="M123" s="30" t="s">
        <v>5</v>
      </c>
      <c r="N123" s="30" t="s">
        <v>5</v>
      </c>
      <c r="O123" s="30" t="s">
        <v>5</v>
      </c>
      <c r="P123" s="30" t="s">
        <v>5</v>
      </c>
      <c r="Q123" s="30" t="s">
        <v>5</v>
      </c>
      <c r="R123" s="30">
        <v>2021</v>
      </c>
    </row>
    <row r="124" spans="1:18" ht="47.25">
      <c r="A124" s="22" t="str">
        <f t="shared" si="14"/>
        <v>M11902Показатель 1 «Ежедневное количество посетителей официального сайта Администрации Северодвинска на 1 тысячу населения»</v>
      </c>
      <c r="B124" s="29" t="s">
        <v>112</v>
      </c>
      <c r="C124" s="30">
        <v>1</v>
      </c>
      <c r="D124" s="30">
        <v>1</v>
      </c>
      <c r="E124" s="40">
        <v>9</v>
      </c>
      <c r="F124" s="29">
        <v>0</v>
      </c>
      <c r="G124" s="41">
        <v>2</v>
      </c>
      <c r="H124" s="103"/>
      <c r="I124" s="43" t="s">
        <v>56</v>
      </c>
      <c r="J124" s="30" t="s">
        <v>28</v>
      </c>
      <c r="K124" s="51">
        <f>1100/175000*1000</f>
        <v>6.3</v>
      </c>
      <c r="L124" s="51">
        <f>1100/175000*1000</f>
        <v>6.3</v>
      </c>
      <c r="M124" s="51">
        <f>1120/175000*1000</f>
        <v>6.4</v>
      </c>
      <c r="N124" s="51">
        <f>1130/175000*1000</f>
        <v>6.5</v>
      </c>
      <c r="O124" s="51">
        <f>1140/175000*1000</f>
        <v>6.5</v>
      </c>
      <c r="P124" s="51">
        <f>1150/175000*1000</f>
        <v>6.6</v>
      </c>
      <c r="Q124" s="51">
        <f>P124</f>
        <v>6.6</v>
      </c>
      <c r="R124" s="30">
        <v>2021</v>
      </c>
    </row>
    <row r="125" spans="1:18" ht="47.25">
      <c r="A125" s="22" t="str">
        <f t="shared" si="14"/>
        <v>M11903Административное мероприятие 9.0.3 «Мониторинг и контроль информационной открытости органов Администрации Северодвинска»</v>
      </c>
      <c r="B125" s="29" t="s">
        <v>112</v>
      </c>
      <c r="C125" s="30">
        <v>1</v>
      </c>
      <c r="D125" s="30">
        <v>1</v>
      </c>
      <c r="E125" s="40">
        <v>9</v>
      </c>
      <c r="F125" s="29">
        <v>0</v>
      </c>
      <c r="G125" s="41">
        <v>3</v>
      </c>
      <c r="H125" s="103"/>
      <c r="I125" s="43" t="s">
        <v>134</v>
      </c>
      <c r="J125" s="30" t="s">
        <v>13</v>
      </c>
      <c r="K125" s="30" t="s">
        <v>5</v>
      </c>
      <c r="L125" s="30" t="s">
        <v>5</v>
      </c>
      <c r="M125" s="30" t="s">
        <v>5</v>
      </c>
      <c r="N125" s="30" t="s">
        <v>5</v>
      </c>
      <c r="O125" s="30" t="s">
        <v>5</v>
      </c>
      <c r="P125" s="30" t="s">
        <v>5</v>
      </c>
      <c r="Q125" s="30" t="s">
        <v>5</v>
      </c>
      <c r="R125" s="30">
        <v>2021</v>
      </c>
    </row>
    <row r="126" spans="1:18" ht="47.25">
      <c r="A126" s="22" t="str">
        <f t="shared" si="14"/>
        <v>M11903Показатель 1 «Количество обращений жителей посредством газет и теле- и радиопрограмм (звонки в прямые эфиры, вопросы, письма)»</v>
      </c>
      <c r="B126" s="29" t="s">
        <v>112</v>
      </c>
      <c r="C126" s="30">
        <v>1</v>
      </c>
      <c r="D126" s="30">
        <v>1</v>
      </c>
      <c r="E126" s="40">
        <v>9</v>
      </c>
      <c r="F126" s="29">
        <v>0</v>
      </c>
      <c r="G126" s="41">
        <v>3</v>
      </c>
      <c r="H126" s="103"/>
      <c r="I126" s="43" t="s">
        <v>57</v>
      </c>
      <c r="J126" s="30" t="s">
        <v>8</v>
      </c>
      <c r="K126" s="30">
        <v>100</v>
      </c>
      <c r="L126" s="30">
        <v>100</v>
      </c>
      <c r="M126" s="30">
        <v>101</v>
      </c>
      <c r="N126" s="30">
        <v>102</v>
      </c>
      <c r="O126" s="30">
        <v>103</v>
      </c>
      <c r="P126" s="30">
        <v>104</v>
      </c>
      <c r="Q126" s="105">
        <f>SUM(K126:P126)</f>
        <v>610</v>
      </c>
      <c r="R126" s="30">
        <v>2021</v>
      </c>
    </row>
    <row r="127" spans="1:18" ht="78.75">
      <c r="A127" s="22" t="str">
        <f t="shared" si="14"/>
        <v>M11904Административное мероприятие 9.0.4 «Информирование населения Северодвинска о деятельности органов Администрации Северодвинска, основных направлениях социально-экономического развития города через электронные и печатные средства массовой информации»</v>
      </c>
      <c r="B127" s="29" t="s">
        <v>112</v>
      </c>
      <c r="C127" s="30">
        <v>1</v>
      </c>
      <c r="D127" s="30">
        <v>1</v>
      </c>
      <c r="E127" s="40">
        <v>9</v>
      </c>
      <c r="F127" s="29">
        <v>0</v>
      </c>
      <c r="G127" s="41">
        <v>4</v>
      </c>
      <c r="H127" s="103"/>
      <c r="I127" s="43" t="s">
        <v>135</v>
      </c>
      <c r="J127" s="30" t="s">
        <v>13</v>
      </c>
      <c r="K127" s="30" t="s">
        <v>5</v>
      </c>
      <c r="L127" s="30" t="s">
        <v>5</v>
      </c>
      <c r="M127" s="30" t="s">
        <v>5</v>
      </c>
      <c r="N127" s="30" t="s">
        <v>5</v>
      </c>
      <c r="O127" s="30" t="s">
        <v>5</v>
      </c>
      <c r="P127" s="30" t="s">
        <v>5</v>
      </c>
      <c r="Q127" s="106" t="s">
        <v>5</v>
      </c>
      <c r="R127" s="30">
        <v>2021</v>
      </c>
    </row>
    <row r="128" spans="1:18" ht="31.5">
      <c r="A128" s="22" t="str">
        <f t="shared" si="14"/>
        <v>M11904Показатель 1 «Количество информационных поводов, предоставляемых сотрудникам СМИ»</v>
      </c>
      <c r="B128" s="29" t="s">
        <v>112</v>
      </c>
      <c r="C128" s="30">
        <v>1</v>
      </c>
      <c r="D128" s="30">
        <v>1</v>
      </c>
      <c r="E128" s="40">
        <v>9</v>
      </c>
      <c r="F128" s="29">
        <v>0</v>
      </c>
      <c r="G128" s="41">
        <v>4</v>
      </c>
      <c r="H128" s="103"/>
      <c r="I128" s="43" t="s">
        <v>136</v>
      </c>
      <c r="J128" s="30" t="s">
        <v>8</v>
      </c>
      <c r="K128" s="30">
        <v>364</v>
      </c>
      <c r="L128" s="30">
        <v>364</v>
      </c>
      <c r="M128" s="30">
        <v>365</v>
      </c>
      <c r="N128" s="30">
        <v>366</v>
      </c>
      <c r="O128" s="30">
        <v>367</v>
      </c>
      <c r="P128" s="30">
        <v>368</v>
      </c>
      <c r="Q128" s="105">
        <f>SUM(K128:P128)</f>
        <v>2194</v>
      </c>
      <c r="R128" s="30">
        <v>2021</v>
      </c>
    </row>
    <row r="129" spans="1:18" ht="15.75">
      <c r="A129" s="22" t="str">
        <f t="shared" si="14"/>
        <v>M19000Обеспечивающая подпрограмма</v>
      </c>
      <c r="B129" s="29" t="s">
        <v>112</v>
      </c>
      <c r="C129" s="30">
        <v>1</v>
      </c>
      <c r="D129" s="30">
        <v>9</v>
      </c>
      <c r="E129" s="40">
        <v>0</v>
      </c>
      <c r="F129" s="29">
        <v>0</v>
      </c>
      <c r="G129" s="41">
        <v>0</v>
      </c>
      <c r="H129" s="103"/>
      <c r="I129" s="39" t="s">
        <v>99</v>
      </c>
      <c r="J129" s="30" t="s">
        <v>2</v>
      </c>
      <c r="K129" s="2">
        <f aca="true" t="shared" si="21" ref="K129:P129">SUM(K130:K132)</f>
        <v>286196.3</v>
      </c>
      <c r="L129" s="2">
        <f t="shared" si="21"/>
        <v>261766.4</v>
      </c>
      <c r="M129" s="2">
        <f>SUM(M130:M132)</f>
        <v>287079.8</v>
      </c>
      <c r="N129" s="58">
        <f>SUM(N130:N132)</f>
        <v>308881.7</v>
      </c>
      <c r="O129" s="58">
        <f t="shared" si="21"/>
        <v>297099.2</v>
      </c>
      <c r="P129" s="58">
        <f t="shared" si="21"/>
        <v>303051.2</v>
      </c>
      <c r="Q129" s="2">
        <f>SUM(K129:P129)</f>
        <v>1744074.6</v>
      </c>
      <c r="R129" s="30">
        <v>2021</v>
      </c>
    </row>
    <row r="130" spans="1:18" ht="15.75">
      <c r="A130" s="22" t="str">
        <f t="shared" si="14"/>
        <v>M19000Местный бюджет</v>
      </c>
      <c r="B130" s="29" t="s">
        <v>112</v>
      </c>
      <c r="C130" s="30">
        <v>1</v>
      </c>
      <c r="D130" s="30">
        <v>9</v>
      </c>
      <c r="E130" s="40">
        <v>0</v>
      </c>
      <c r="F130" s="29">
        <v>0</v>
      </c>
      <c r="G130" s="41">
        <v>0</v>
      </c>
      <c r="H130" s="103">
        <v>3</v>
      </c>
      <c r="I130" s="39" t="s">
        <v>79</v>
      </c>
      <c r="J130" s="30" t="s">
        <v>2</v>
      </c>
      <c r="K130" s="2">
        <f aca="true" t="shared" si="22" ref="K130:P130">K137+SUM(K146:K149)+K151</f>
        <v>267593.5</v>
      </c>
      <c r="L130" s="2">
        <f t="shared" si="22"/>
        <v>255425.7</v>
      </c>
      <c r="M130" s="2">
        <f t="shared" si="22"/>
        <v>280042</v>
      </c>
      <c r="N130" s="58">
        <f>N137+SUM(N146:N149)+N151</f>
        <v>300861.6</v>
      </c>
      <c r="O130" s="58">
        <f t="shared" si="22"/>
        <v>288780.5</v>
      </c>
      <c r="P130" s="58">
        <f t="shared" si="22"/>
        <v>294481.2</v>
      </c>
      <c r="Q130" s="2">
        <f>SUM(K130:P130)</f>
        <v>1687184.5</v>
      </c>
      <c r="R130" s="30">
        <v>2021</v>
      </c>
    </row>
    <row r="131" spans="1:18" ht="15.75">
      <c r="A131" s="22" t="str">
        <f t="shared" si="14"/>
        <v>M19000Областной бюджет</v>
      </c>
      <c r="B131" s="29" t="s">
        <v>112</v>
      </c>
      <c r="C131" s="30">
        <v>1</v>
      </c>
      <c r="D131" s="30">
        <v>9</v>
      </c>
      <c r="E131" s="40">
        <v>0</v>
      </c>
      <c r="F131" s="29">
        <v>0</v>
      </c>
      <c r="G131" s="41">
        <v>0</v>
      </c>
      <c r="H131" s="103">
        <v>2</v>
      </c>
      <c r="I131" s="39" t="s">
        <v>80</v>
      </c>
      <c r="J131" s="30" t="s">
        <v>2</v>
      </c>
      <c r="K131" s="2">
        <f>K138+K139+K140+K141+K142+K143+K144+K152</f>
        <v>18049</v>
      </c>
      <c r="L131" s="2">
        <f>L138+L139+L140+L141+L142+L143+L144+L152</f>
        <v>6340.7</v>
      </c>
      <c r="M131" s="2">
        <f>M138+M139+M140+M141+M142+M143+M144+M152</f>
        <v>6563.8</v>
      </c>
      <c r="N131" s="58">
        <f>N138+N139+N140+N141+N142+N143+N144+N152+N145</f>
        <v>7940.4</v>
      </c>
      <c r="O131" s="58">
        <f>O138+O139+O140+O141+O142+O143+O144+O152+O145</f>
        <v>8235.1</v>
      </c>
      <c r="P131" s="58">
        <f>P138+P139+P140+P141+P142+P143+P144+P152+P145</f>
        <v>8520.4</v>
      </c>
      <c r="Q131" s="2">
        <f>SUM(K131:P131)</f>
        <v>55649.4</v>
      </c>
      <c r="R131" s="30">
        <v>2021</v>
      </c>
    </row>
    <row r="132" spans="1:18" ht="15.75">
      <c r="A132" s="22" t="str">
        <f t="shared" si="14"/>
        <v>M19000Федеральный бюджет</v>
      </c>
      <c r="B132" s="29" t="s">
        <v>112</v>
      </c>
      <c r="C132" s="30">
        <v>1</v>
      </c>
      <c r="D132" s="30">
        <v>9</v>
      </c>
      <c r="E132" s="40">
        <v>0</v>
      </c>
      <c r="F132" s="29">
        <v>0</v>
      </c>
      <c r="G132" s="41">
        <v>0</v>
      </c>
      <c r="H132" s="103">
        <v>1</v>
      </c>
      <c r="I132" s="39" t="s">
        <v>84</v>
      </c>
      <c r="J132" s="30" t="s">
        <v>2</v>
      </c>
      <c r="K132" s="2">
        <f aca="true" t="shared" si="23" ref="K132:P132">SUM(K134:K135)</f>
        <v>553.8</v>
      </c>
      <c r="L132" s="2">
        <f t="shared" si="23"/>
        <v>0</v>
      </c>
      <c r="M132" s="2">
        <f t="shared" si="23"/>
        <v>474</v>
      </c>
      <c r="N132" s="58">
        <f t="shared" si="23"/>
        <v>79.7</v>
      </c>
      <c r="O132" s="58">
        <f t="shared" si="23"/>
        <v>83.6</v>
      </c>
      <c r="P132" s="58">
        <f t="shared" si="23"/>
        <v>49.6</v>
      </c>
      <c r="Q132" s="2">
        <f>SUM(K132:P132)</f>
        <v>1240.7</v>
      </c>
      <c r="R132" s="30">
        <v>2021</v>
      </c>
    </row>
    <row r="133" spans="1:18" ht="47.25">
      <c r="A133" s="22" t="str">
        <f t="shared" si="14"/>
        <v>M191001. Обеспечение деятельности ответственного исполнителя муниципальной программы - Администрации Северодвинска</v>
      </c>
      <c r="B133" s="29" t="s">
        <v>112</v>
      </c>
      <c r="C133" s="30">
        <v>1</v>
      </c>
      <c r="D133" s="30">
        <v>9</v>
      </c>
      <c r="E133" s="40">
        <v>1</v>
      </c>
      <c r="F133" s="29">
        <v>0</v>
      </c>
      <c r="G133" s="41">
        <v>0</v>
      </c>
      <c r="H133" s="103"/>
      <c r="I133" s="39" t="s">
        <v>124</v>
      </c>
      <c r="J133" s="30" t="s">
        <v>2</v>
      </c>
      <c r="K133" s="2">
        <f aca="true" t="shared" si="24" ref="K133:P133">K129</f>
        <v>286196.3</v>
      </c>
      <c r="L133" s="2">
        <f t="shared" si="24"/>
        <v>261766.4</v>
      </c>
      <c r="M133" s="2">
        <f>M129</f>
        <v>287079.8</v>
      </c>
      <c r="N133" s="58">
        <f>N129</f>
        <v>308881.7</v>
      </c>
      <c r="O133" s="58">
        <f>O129</f>
        <v>297099.2</v>
      </c>
      <c r="P133" s="58">
        <f t="shared" si="24"/>
        <v>303051.2</v>
      </c>
      <c r="Q133" s="2">
        <f aca="true" t="shared" si="25" ref="Q133:Q149">SUM(K133:P133)</f>
        <v>1744074.6</v>
      </c>
      <c r="R133" s="30">
        <v>2021</v>
      </c>
    </row>
    <row r="134" spans="1:18" ht="63">
      <c r="A134" s="22" t="str">
        <f t="shared" si="14"/>
        <v>M19101Осуществление полномочий по составлению
(изменению) списков кандидатов в присяжные
заседатели федеральных судов общей юрисдикции в
Российской Федерации</v>
      </c>
      <c r="B134" s="29" t="s">
        <v>112</v>
      </c>
      <c r="C134" s="30">
        <v>1</v>
      </c>
      <c r="D134" s="30">
        <v>9</v>
      </c>
      <c r="E134" s="40">
        <v>1</v>
      </c>
      <c r="F134" s="29">
        <v>0</v>
      </c>
      <c r="G134" s="41">
        <v>1</v>
      </c>
      <c r="H134" s="103">
        <v>1</v>
      </c>
      <c r="I134" s="43" t="s">
        <v>110</v>
      </c>
      <c r="J134" s="30" t="s">
        <v>2</v>
      </c>
      <c r="K134" s="2">
        <v>223.2</v>
      </c>
      <c r="L134" s="2">
        <v>0</v>
      </c>
      <c r="M134" s="1">
        <v>474</v>
      </c>
      <c r="N134" s="59">
        <v>79.7</v>
      </c>
      <c r="O134" s="59">
        <v>83.6</v>
      </c>
      <c r="P134" s="58">
        <v>49.6</v>
      </c>
      <c r="Q134" s="2">
        <f t="shared" si="25"/>
        <v>910.1</v>
      </c>
      <c r="R134" s="30">
        <v>2021</v>
      </c>
    </row>
    <row r="135" spans="1:34" ht="15.75" customHeight="1">
      <c r="A135" s="22" t="str">
        <f t="shared" si="14"/>
        <v>M19102Проведение Всероссийской сельскохозяйственной переписи</v>
      </c>
      <c r="B135" s="29" t="s">
        <v>112</v>
      </c>
      <c r="C135" s="30">
        <v>1</v>
      </c>
      <c r="D135" s="30">
        <v>9</v>
      </c>
      <c r="E135" s="40">
        <v>1</v>
      </c>
      <c r="F135" s="29">
        <v>0</v>
      </c>
      <c r="G135" s="41">
        <v>2</v>
      </c>
      <c r="H135" s="103">
        <v>1</v>
      </c>
      <c r="I135" s="43" t="s">
        <v>153</v>
      </c>
      <c r="J135" s="30" t="s">
        <v>2</v>
      </c>
      <c r="K135" s="2">
        <v>330.6</v>
      </c>
      <c r="L135" s="2">
        <v>0</v>
      </c>
      <c r="M135" s="1">
        <v>0</v>
      </c>
      <c r="N135" s="1">
        <v>0</v>
      </c>
      <c r="O135" s="1">
        <v>0</v>
      </c>
      <c r="P135" s="2">
        <v>0</v>
      </c>
      <c r="Q135" s="2">
        <f t="shared" si="25"/>
        <v>330.6</v>
      </c>
      <c r="R135" s="30">
        <v>2016</v>
      </c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</row>
    <row r="136" spans="1:34" ht="31.5" customHeight="1">
      <c r="A136" s="22" t="str">
        <f t="shared" si="14"/>
        <v>M19103Реализация выполнения функций, связанных с муниципальным управлением</v>
      </c>
      <c r="B136" s="29" t="s">
        <v>112</v>
      </c>
      <c r="C136" s="30">
        <v>1</v>
      </c>
      <c r="D136" s="30">
        <v>9</v>
      </c>
      <c r="E136" s="40">
        <v>1</v>
      </c>
      <c r="F136" s="29">
        <v>0</v>
      </c>
      <c r="G136" s="41">
        <v>3</v>
      </c>
      <c r="H136" s="103"/>
      <c r="I136" s="43" t="s">
        <v>75</v>
      </c>
      <c r="J136" s="30" t="s">
        <v>2</v>
      </c>
      <c r="K136" s="2">
        <f aca="true" t="shared" si="26" ref="K136:P136">SUM(K137:K138)</f>
        <v>54683</v>
      </c>
      <c r="L136" s="2">
        <f>SUM(L137:L138)</f>
        <v>24109.4</v>
      </c>
      <c r="M136" s="1">
        <f t="shared" si="26"/>
        <v>26538.5</v>
      </c>
      <c r="N136" s="59">
        <f>SUM(N137:N138)</f>
        <v>12845.9</v>
      </c>
      <c r="O136" s="59">
        <f t="shared" si="26"/>
        <v>6000</v>
      </c>
      <c r="P136" s="58">
        <f t="shared" si="26"/>
        <v>6000</v>
      </c>
      <c r="Q136" s="2">
        <f t="shared" si="25"/>
        <v>130176.8</v>
      </c>
      <c r="R136" s="30">
        <v>2021</v>
      </c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</row>
    <row r="137" spans="1:34" ht="15.75" customHeight="1">
      <c r="A137" s="22" t="str">
        <f t="shared" si="14"/>
        <v>M19103Местный бюджет</v>
      </c>
      <c r="B137" s="29" t="s">
        <v>112</v>
      </c>
      <c r="C137" s="30">
        <v>1</v>
      </c>
      <c r="D137" s="30">
        <v>9</v>
      </c>
      <c r="E137" s="40">
        <v>1</v>
      </c>
      <c r="F137" s="29">
        <v>0</v>
      </c>
      <c r="G137" s="41">
        <v>3</v>
      </c>
      <c r="H137" s="103">
        <v>3</v>
      </c>
      <c r="I137" s="39" t="s">
        <v>79</v>
      </c>
      <c r="J137" s="30" t="s">
        <v>2</v>
      </c>
      <c r="K137" s="2">
        <v>49677.2</v>
      </c>
      <c r="L137" s="2">
        <v>24109.4</v>
      </c>
      <c r="M137" s="1">
        <v>26538.5</v>
      </c>
      <c r="N137" s="59">
        <v>12845.9</v>
      </c>
      <c r="O137" s="59">
        <v>6000</v>
      </c>
      <c r="P137" s="59">
        <v>6000</v>
      </c>
      <c r="Q137" s="2">
        <f t="shared" si="25"/>
        <v>125171</v>
      </c>
      <c r="R137" s="30">
        <v>2021</v>
      </c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</row>
    <row r="138" spans="1:34" ht="15.75" customHeight="1">
      <c r="A138" s="22" t="str">
        <f t="shared" si="14"/>
        <v>M19103Областной бюджет</v>
      </c>
      <c r="B138" s="29" t="s">
        <v>112</v>
      </c>
      <c r="C138" s="30">
        <v>1</v>
      </c>
      <c r="D138" s="30">
        <v>9</v>
      </c>
      <c r="E138" s="40">
        <v>1</v>
      </c>
      <c r="F138" s="29">
        <v>0</v>
      </c>
      <c r="G138" s="41">
        <v>3</v>
      </c>
      <c r="H138" s="103">
        <v>2</v>
      </c>
      <c r="I138" s="39" t="s">
        <v>80</v>
      </c>
      <c r="J138" s="30" t="s">
        <v>2</v>
      </c>
      <c r="K138" s="2">
        <v>5005.8</v>
      </c>
      <c r="L138" s="2">
        <v>0</v>
      </c>
      <c r="M138" s="1">
        <v>0</v>
      </c>
      <c r="N138" s="1">
        <v>0</v>
      </c>
      <c r="O138" s="1">
        <v>0</v>
      </c>
      <c r="P138" s="2">
        <v>0</v>
      </c>
      <c r="Q138" s="2">
        <f t="shared" si="25"/>
        <v>5005.8</v>
      </c>
      <c r="R138" s="30">
        <v>2021</v>
      </c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</row>
    <row r="139" spans="1:34" ht="31.5">
      <c r="A139" s="22" t="str">
        <f t="shared" si="14"/>
        <v>M19104Осуществление государственных полномочий по созданию комиссий по делам несовершеннолетних и защите их прав</v>
      </c>
      <c r="B139" s="29" t="s">
        <v>112</v>
      </c>
      <c r="C139" s="30">
        <v>1</v>
      </c>
      <c r="D139" s="23">
        <v>9</v>
      </c>
      <c r="E139" s="40">
        <v>1</v>
      </c>
      <c r="F139" s="29">
        <v>0</v>
      </c>
      <c r="G139" s="24">
        <v>4</v>
      </c>
      <c r="H139" s="103">
        <v>2</v>
      </c>
      <c r="I139" s="43" t="s">
        <v>61</v>
      </c>
      <c r="J139" s="30" t="s">
        <v>2</v>
      </c>
      <c r="K139" s="2">
        <v>3655.9</v>
      </c>
      <c r="L139" s="2">
        <v>3655.9</v>
      </c>
      <c r="M139" s="1">
        <v>4421.9</v>
      </c>
      <c r="N139" s="59">
        <v>4955.9</v>
      </c>
      <c r="O139" s="59">
        <v>5143.5</v>
      </c>
      <c r="P139" s="59">
        <v>5325</v>
      </c>
      <c r="Q139" s="2">
        <f t="shared" si="25"/>
        <v>27158.1</v>
      </c>
      <c r="R139" s="30">
        <v>2021</v>
      </c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</row>
    <row r="140" spans="1:34" ht="31.5">
      <c r="A140" s="22" t="str">
        <f aca="true" t="shared" si="27" ref="A140:A156">CONCATENATE(B140,C140,D140,E140,F140,G140,I140)</f>
        <v>M19105Осуществление государственных полномочий в сфере административных правонарушений</v>
      </c>
      <c r="B140" s="29" t="s">
        <v>112</v>
      </c>
      <c r="C140" s="30">
        <v>1</v>
      </c>
      <c r="D140" s="30">
        <v>9</v>
      </c>
      <c r="E140" s="40">
        <v>1</v>
      </c>
      <c r="F140" s="29">
        <v>0</v>
      </c>
      <c r="G140" s="41">
        <v>5</v>
      </c>
      <c r="H140" s="103">
        <v>2</v>
      </c>
      <c r="I140" s="43" t="s">
        <v>59</v>
      </c>
      <c r="J140" s="30" t="s">
        <v>2</v>
      </c>
      <c r="K140" s="2">
        <v>1331.1</v>
      </c>
      <c r="L140" s="2">
        <v>1331.1</v>
      </c>
      <c r="M140" s="1">
        <v>1375.9</v>
      </c>
      <c r="N140" s="59">
        <v>1528.5</v>
      </c>
      <c r="O140" s="59">
        <v>1582.1</v>
      </c>
      <c r="P140" s="59">
        <v>1634</v>
      </c>
      <c r="Q140" s="2">
        <f>SUM(K140:P140)</f>
        <v>8782.7</v>
      </c>
      <c r="R140" s="30">
        <v>2021</v>
      </c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</row>
    <row r="141" spans="1:34" ht="63">
      <c r="A141" s="22" t="str">
        <f t="shared" si="27"/>
        <v>M19106Осуществление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v>
      </c>
      <c r="B141" s="29" t="s">
        <v>112</v>
      </c>
      <c r="C141" s="30">
        <v>1</v>
      </c>
      <c r="D141" s="30">
        <v>9</v>
      </c>
      <c r="E141" s="40">
        <v>1</v>
      </c>
      <c r="F141" s="29">
        <v>0</v>
      </c>
      <c r="G141" s="41">
        <v>6</v>
      </c>
      <c r="H141" s="103">
        <v>2</v>
      </c>
      <c r="I141" s="43" t="s">
        <v>38</v>
      </c>
      <c r="J141" s="30" t="s">
        <v>2</v>
      </c>
      <c r="K141" s="2">
        <v>35</v>
      </c>
      <c r="L141" s="2">
        <v>35</v>
      </c>
      <c r="M141" s="1">
        <v>35</v>
      </c>
      <c r="N141" s="59">
        <v>40</v>
      </c>
      <c r="O141" s="59">
        <v>40</v>
      </c>
      <c r="P141" s="58">
        <v>40</v>
      </c>
      <c r="Q141" s="2">
        <f t="shared" si="25"/>
        <v>225</v>
      </c>
      <c r="R141" s="30">
        <v>2021</v>
      </c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</row>
    <row r="142" spans="1:34" ht="31.5">
      <c r="A142" s="22" t="str">
        <f t="shared" si="27"/>
        <v>M19107Осуществление государственных полномочий по формированию торгового реестра</v>
      </c>
      <c r="B142" s="29" t="s">
        <v>112</v>
      </c>
      <c r="C142" s="30">
        <v>1</v>
      </c>
      <c r="D142" s="30">
        <v>9</v>
      </c>
      <c r="E142" s="40">
        <v>1</v>
      </c>
      <c r="F142" s="29">
        <v>0</v>
      </c>
      <c r="G142" s="41">
        <v>7</v>
      </c>
      <c r="H142" s="103">
        <v>2</v>
      </c>
      <c r="I142" s="43" t="s">
        <v>39</v>
      </c>
      <c r="J142" s="30" t="s">
        <v>2</v>
      </c>
      <c r="K142" s="2">
        <v>100</v>
      </c>
      <c r="L142" s="2">
        <v>100</v>
      </c>
      <c r="M142" s="1">
        <v>0</v>
      </c>
      <c r="N142" s="1">
        <v>0</v>
      </c>
      <c r="O142" s="1">
        <v>0</v>
      </c>
      <c r="P142" s="2">
        <f>O142*'Расчет для паспорта'!$B$21</f>
        <v>0</v>
      </c>
      <c r="Q142" s="2">
        <f t="shared" si="25"/>
        <v>200</v>
      </c>
      <c r="R142" s="30">
        <v>2021</v>
      </c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</row>
    <row r="143" spans="1:34" ht="31.5">
      <c r="A143" s="22" t="str">
        <f t="shared" si="27"/>
        <v>M19108Осуществление государственных полномочий в сфере охраны труда</v>
      </c>
      <c r="B143" s="29" t="s">
        <v>112</v>
      </c>
      <c r="C143" s="30">
        <v>1</v>
      </c>
      <c r="D143" s="30">
        <v>9</v>
      </c>
      <c r="E143" s="40">
        <v>1</v>
      </c>
      <c r="F143" s="29">
        <v>0</v>
      </c>
      <c r="G143" s="41">
        <v>8</v>
      </c>
      <c r="H143" s="103">
        <v>2</v>
      </c>
      <c r="I143" s="43" t="s">
        <v>60</v>
      </c>
      <c r="J143" s="30" t="s">
        <v>2</v>
      </c>
      <c r="K143" s="2">
        <v>1218.7</v>
      </c>
      <c r="L143" s="2">
        <v>1218.7</v>
      </c>
      <c r="M143" s="1">
        <v>0</v>
      </c>
      <c r="N143" s="1">
        <v>0</v>
      </c>
      <c r="O143" s="1">
        <f>N143*'Расчет для паспорта'!$B$20</f>
        <v>0</v>
      </c>
      <c r="P143" s="2">
        <f>O143*'Расчет для паспорта'!$B$21</f>
        <v>0</v>
      </c>
      <c r="Q143" s="2">
        <f t="shared" si="25"/>
        <v>2437.4</v>
      </c>
      <c r="R143" s="30">
        <v>2021</v>
      </c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</row>
    <row r="144" spans="1:18" ht="47.25">
      <c r="A144" s="22" t="str">
        <f t="shared" si="27"/>
        <v>M19109Осуществление государственных полномочий по предоставлению гражданам субсидий на оплату жилого помещения и коммунальных услуг</v>
      </c>
      <c r="B144" s="29" t="s">
        <v>112</v>
      </c>
      <c r="C144" s="30">
        <v>1</v>
      </c>
      <c r="D144" s="30">
        <v>9</v>
      </c>
      <c r="E144" s="40">
        <v>1</v>
      </c>
      <c r="F144" s="29">
        <v>0</v>
      </c>
      <c r="G144" s="41">
        <v>9</v>
      </c>
      <c r="H144" s="103">
        <v>2</v>
      </c>
      <c r="I144" s="43" t="s">
        <v>40</v>
      </c>
      <c r="J144" s="30" t="s">
        <v>2</v>
      </c>
      <c r="K144" s="2">
        <v>6702.5</v>
      </c>
      <c r="L144" s="2">
        <v>0</v>
      </c>
      <c r="M144" s="1">
        <v>0</v>
      </c>
      <c r="N144" s="1">
        <v>0</v>
      </c>
      <c r="O144" s="1">
        <f>N144*'Расчет для паспорта'!$B$20</f>
        <v>0</v>
      </c>
      <c r="P144" s="2">
        <f>O144*'Расчет для паспорта'!$B$21</f>
        <v>0</v>
      </c>
      <c r="Q144" s="2">
        <f t="shared" si="25"/>
        <v>6702.5</v>
      </c>
      <c r="R144" s="30">
        <v>2021</v>
      </c>
    </row>
    <row r="145" spans="1:18" ht="47.25">
      <c r="A145" s="22" t="str">
        <f t="shared" si="27"/>
        <v>M19115Осуществление лицензионного контроля в сфере осуществления предпринимательской деятельности по управлению многоквартирными домами</v>
      </c>
      <c r="B145" s="29" t="s">
        <v>112</v>
      </c>
      <c r="C145" s="30">
        <v>1</v>
      </c>
      <c r="D145" s="30">
        <v>9</v>
      </c>
      <c r="E145" s="40">
        <v>1</v>
      </c>
      <c r="F145" s="29">
        <v>1</v>
      </c>
      <c r="G145" s="41">
        <v>5</v>
      </c>
      <c r="H145" s="103">
        <v>2</v>
      </c>
      <c r="I145" s="43" t="s">
        <v>176</v>
      </c>
      <c r="J145" s="30"/>
      <c r="K145" s="2"/>
      <c r="L145" s="2"/>
      <c r="M145" s="1"/>
      <c r="N145" s="59">
        <v>1416</v>
      </c>
      <c r="O145" s="59">
        <v>1469.5</v>
      </c>
      <c r="P145" s="58">
        <v>1521.4</v>
      </c>
      <c r="Q145" s="2"/>
      <c r="R145" s="30"/>
    </row>
    <row r="146" spans="1:34" ht="31.5" customHeight="1">
      <c r="A146" s="22" t="str">
        <f t="shared" si="27"/>
        <v>M19110Расходы на содержание органов Администрации Северодвинска и обеспечение их функций</v>
      </c>
      <c r="B146" s="29" t="s">
        <v>112</v>
      </c>
      <c r="C146" s="30">
        <v>1</v>
      </c>
      <c r="D146" s="30">
        <v>9</v>
      </c>
      <c r="E146" s="40">
        <v>1</v>
      </c>
      <c r="F146" s="29">
        <v>1</v>
      </c>
      <c r="G146" s="41">
        <v>0</v>
      </c>
      <c r="H146" s="103">
        <v>3</v>
      </c>
      <c r="I146" s="43" t="s">
        <v>36</v>
      </c>
      <c r="J146" s="30" t="s">
        <v>2</v>
      </c>
      <c r="K146" s="2">
        <v>214551.8</v>
      </c>
      <c r="L146" s="2">
        <v>212234.9</v>
      </c>
      <c r="M146" s="1">
        <v>250349.7</v>
      </c>
      <c r="N146" s="59">
        <v>282606.4</v>
      </c>
      <c r="O146" s="59">
        <v>278990.4</v>
      </c>
      <c r="P146" s="59">
        <v>284574.4</v>
      </c>
      <c r="Q146" s="2">
        <f t="shared" si="25"/>
        <v>1523307.6</v>
      </c>
      <c r="R146" s="30">
        <v>2021</v>
      </c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</row>
    <row r="147" spans="1:34" ht="31.5">
      <c r="A147" s="22" t="str">
        <f t="shared" si="27"/>
        <v>M19111Функционирование высшего должностного лица муниципального образования «Северодвинск»</v>
      </c>
      <c r="B147" s="29" t="s">
        <v>112</v>
      </c>
      <c r="C147" s="30">
        <v>1</v>
      </c>
      <c r="D147" s="23">
        <v>9</v>
      </c>
      <c r="E147" s="40">
        <v>1</v>
      </c>
      <c r="F147" s="29">
        <v>1</v>
      </c>
      <c r="G147" s="24">
        <v>1</v>
      </c>
      <c r="H147" s="103">
        <v>3</v>
      </c>
      <c r="I147" s="43" t="s">
        <v>165</v>
      </c>
      <c r="J147" s="30" t="s">
        <v>2</v>
      </c>
      <c r="K147" s="2">
        <v>2831.4</v>
      </c>
      <c r="L147" s="2">
        <v>3381.4</v>
      </c>
      <c r="M147" s="1">
        <v>2993.3</v>
      </c>
      <c r="N147" s="59">
        <v>3298.8</v>
      </c>
      <c r="O147" s="59">
        <v>3430.1</v>
      </c>
      <c r="P147" s="59">
        <v>3546.8</v>
      </c>
      <c r="Q147" s="2">
        <f t="shared" si="25"/>
        <v>19481.8</v>
      </c>
      <c r="R147" s="30">
        <v>2021</v>
      </c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</row>
    <row r="148" spans="1:34" ht="47.25">
      <c r="A148" s="22" t="str">
        <f t="shared" si="27"/>
        <v>M19112Формирование целевого финансового резерва для предупреждения и ликвидации последствий чрезвычайных ситуаций муниципального характера</v>
      </c>
      <c r="B148" s="29" t="s">
        <v>112</v>
      </c>
      <c r="C148" s="30">
        <v>1</v>
      </c>
      <c r="D148" s="30">
        <v>9</v>
      </c>
      <c r="E148" s="40">
        <v>1</v>
      </c>
      <c r="F148" s="29">
        <v>1</v>
      </c>
      <c r="G148" s="41">
        <v>2</v>
      </c>
      <c r="H148" s="103">
        <v>3</v>
      </c>
      <c r="I148" s="43" t="s">
        <v>37</v>
      </c>
      <c r="J148" s="30" t="s">
        <v>2</v>
      </c>
      <c r="K148" s="2">
        <v>0</v>
      </c>
      <c r="L148" s="2">
        <v>0</v>
      </c>
      <c r="M148" s="1">
        <v>0</v>
      </c>
      <c r="N148" s="59">
        <v>0</v>
      </c>
      <c r="O148" s="59">
        <v>360</v>
      </c>
      <c r="P148" s="58">
        <f>O148*'Расчет для паспорта'!$B$21</f>
        <v>360</v>
      </c>
      <c r="Q148" s="2">
        <f t="shared" si="25"/>
        <v>720</v>
      </c>
      <c r="R148" s="30">
        <v>2021</v>
      </c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</row>
    <row r="149" spans="1:34" ht="31.5" customHeight="1">
      <c r="A149" s="22" t="str">
        <f t="shared" si="27"/>
        <v>M19113Проведение выборов в представительные органы местного самоуправления</v>
      </c>
      <c r="B149" s="29" t="s">
        <v>112</v>
      </c>
      <c r="C149" s="30">
        <v>1</v>
      </c>
      <c r="D149" s="30">
        <v>9</v>
      </c>
      <c r="E149" s="40">
        <v>1</v>
      </c>
      <c r="F149" s="29">
        <v>1</v>
      </c>
      <c r="G149" s="41">
        <v>3</v>
      </c>
      <c r="H149" s="103">
        <v>3</v>
      </c>
      <c r="I149" s="43" t="s">
        <v>65</v>
      </c>
      <c r="J149" s="30" t="s">
        <v>2</v>
      </c>
      <c r="K149" s="2">
        <v>533.1</v>
      </c>
      <c r="L149" s="2">
        <v>15700</v>
      </c>
      <c r="M149" s="1">
        <v>0</v>
      </c>
      <c r="N149" s="59">
        <v>2110.5</v>
      </c>
      <c r="O149" s="59">
        <v>0</v>
      </c>
      <c r="P149" s="58">
        <f>O149*'Расчет для паспорта'!$B$21</f>
        <v>0</v>
      </c>
      <c r="Q149" s="2">
        <f t="shared" si="25"/>
        <v>18343.6</v>
      </c>
      <c r="R149" s="30">
        <v>2021</v>
      </c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</row>
    <row r="150" spans="1:29" ht="31.5">
      <c r="A150" s="22" t="str">
        <f t="shared" si="27"/>
        <v>M19114Софинансирование части дополнительных расходов на повышение минимального размера оплаты труда</v>
      </c>
      <c r="B150" s="29" t="s">
        <v>112</v>
      </c>
      <c r="C150" s="30">
        <v>1</v>
      </c>
      <c r="D150" s="30">
        <v>9</v>
      </c>
      <c r="E150" s="40">
        <v>1</v>
      </c>
      <c r="F150" s="29">
        <v>1</v>
      </c>
      <c r="G150" s="41">
        <v>4</v>
      </c>
      <c r="H150" s="103"/>
      <c r="I150" s="43" t="s">
        <v>169</v>
      </c>
      <c r="J150" s="30" t="s">
        <v>2</v>
      </c>
      <c r="K150" s="2">
        <f aca="true" t="shared" si="28" ref="K150:P150">SUM(K151:K152)</f>
        <v>0</v>
      </c>
      <c r="L150" s="2">
        <f t="shared" si="28"/>
        <v>0</v>
      </c>
      <c r="M150" s="2">
        <f t="shared" si="28"/>
        <v>891.5</v>
      </c>
      <c r="N150" s="2">
        <f t="shared" si="28"/>
        <v>0</v>
      </c>
      <c r="O150" s="2">
        <f t="shared" si="28"/>
        <v>0</v>
      </c>
      <c r="P150" s="2">
        <f t="shared" si="28"/>
        <v>0</v>
      </c>
      <c r="Q150" s="2">
        <f>SUM(K150:P150)</f>
        <v>891.5</v>
      </c>
      <c r="R150" s="30">
        <v>2018</v>
      </c>
      <c r="T150" s="60"/>
      <c r="U150" s="60"/>
      <c r="V150" s="60"/>
      <c r="W150" s="60"/>
      <c r="X150" s="60"/>
      <c r="Y150" s="60"/>
      <c r="Z150" s="60"/>
      <c r="AA150" s="60"/>
      <c r="AB150" s="60"/>
      <c r="AC150" s="60"/>
    </row>
    <row r="151" spans="2:29" ht="15.75">
      <c r="B151" s="29"/>
      <c r="C151" s="30"/>
      <c r="D151" s="30"/>
      <c r="E151" s="40"/>
      <c r="F151" s="29"/>
      <c r="G151" s="41"/>
      <c r="H151" s="103">
        <v>3</v>
      </c>
      <c r="I151" s="39" t="s">
        <v>79</v>
      </c>
      <c r="J151" s="30" t="s">
        <v>2</v>
      </c>
      <c r="K151" s="2">
        <v>0</v>
      </c>
      <c r="L151" s="2">
        <v>0</v>
      </c>
      <c r="M151" s="1">
        <v>160.5</v>
      </c>
      <c r="N151" s="1">
        <v>0</v>
      </c>
      <c r="O151" s="1">
        <v>0</v>
      </c>
      <c r="P151" s="1">
        <v>0</v>
      </c>
      <c r="Q151" s="2">
        <f>SUM(K151:P151)</f>
        <v>160.5</v>
      </c>
      <c r="R151" s="3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</row>
    <row r="152" spans="2:29" ht="15.75">
      <c r="B152" s="29" t="s">
        <v>112</v>
      </c>
      <c r="C152" s="30">
        <v>1</v>
      </c>
      <c r="D152" s="30">
        <v>9</v>
      </c>
      <c r="E152" s="40">
        <v>1</v>
      </c>
      <c r="F152" s="29">
        <v>1</v>
      </c>
      <c r="G152" s="41">
        <v>4</v>
      </c>
      <c r="H152" s="103">
        <v>2</v>
      </c>
      <c r="I152" s="39" t="s">
        <v>80</v>
      </c>
      <c r="J152" s="30" t="s">
        <v>2</v>
      </c>
      <c r="K152" s="2">
        <v>0</v>
      </c>
      <c r="L152" s="2">
        <v>0</v>
      </c>
      <c r="M152" s="1">
        <v>731</v>
      </c>
      <c r="N152" s="1">
        <v>0</v>
      </c>
      <c r="O152" s="1">
        <v>0</v>
      </c>
      <c r="P152" s="1">
        <v>0</v>
      </c>
      <c r="Q152" s="2">
        <f>SUM(K152:P152)</f>
        <v>731</v>
      </c>
      <c r="R152" s="3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</row>
    <row r="153" spans="1:18" ht="15.75">
      <c r="A153" s="22" t="str">
        <f t="shared" si="27"/>
        <v>M192002. Административные мероприятия</v>
      </c>
      <c r="B153" s="29" t="s">
        <v>112</v>
      </c>
      <c r="C153" s="30">
        <v>1</v>
      </c>
      <c r="D153" s="30">
        <v>9</v>
      </c>
      <c r="E153" s="40">
        <v>2</v>
      </c>
      <c r="F153" s="29">
        <v>0</v>
      </c>
      <c r="G153" s="41">
        <v>0</v>
      </c>
      <c r="H153" s="103"/>
      <c r="I153" s="39" t="s">
        <v>125</v>
      </c>
      <c r="J153" s="30"/>
      <c r="K153" s="2"/>
      <c r="L153" s="2"/>
      <c r="M153" s="2"/>
      <c r="N153" s="2"/>
      <c r="O153" s="2"/>
      <c r="P153" s="2"/>
      <c r="Q153" s="2"/>
      <c r="R153" s="30"/>
    </row>
    <row r="154" spans="1:18" ht="63">
      <c r="A154" s="22" t="str">
        <f t="shared" si="27"/>
        <v>M19201Административное мероприятие 2.0.1 «Разработка и совершенствование нормативных правовых актов, регулирующих вопросы муниципального управления в муниципальном образовании «Северодвинск»</v>
      </c>
      <c r="B154" s="29" t="s">
        <v>112</v>
      </c>
      <c r="C154" s="30">
        <v>1</v>
      </c>
      <c r="D154" s="30">
        <v>9</v>
      </c>
      <c r="E154" s="40">
        <v>2</v>
      </c>
      <c r="F154" s="29">
        <v>0</v>
      </c>
      <c r="G154" s="41">
        <v>1</v>
      </c>
      <c r="H154" s="103"/>
      <c r="I154" s="43" t="s">
        <v>62</v>
      </c>
      <c r="J154" s="30" t="s">
        <v>13</v>
      </c>
      <c r="K154" s="30" t="s">
        <v>5</v>
      </c>
      <c r="L154" s="30" t="s">
        <v>5</v>
      </c>
      <c r="M154" s="30" t="s">
        <v>5</v>
      </c>
      <c r="N154" s="30" t="s">
        <v>5</v>
      </c>
      <c r="O154" s="30" t="s">
        <v>5</v>
      </c>
      <c r="P154" s="30" t="s">
        <v>5</v>
      </c>
      <c r="Q154" s="30" t="s">
        <v>5</v>
      </c>
      <c r="R154" s="30">
        <v>2021</v>
      </c>
    </row>
    <row r="155" spans="1:18" ht="47.25">
      <c r="A155" s="22" t="str">
        <f t="shared" si="27"/>
        <v>M19201Показатель 1 «Количество утвержденных нормативных правовых актов, регулирующих вопросы муниципального управления в муниципальном образовании «Северодвинск»</v>
      </c>
      <c r="B155" s="29" t="s">
        <v>112</v>
      </c>
      <c r="C155" s="30">
        <v>1</v>
      </c>
      <c r="D155" s="30">
        <v>9</v>
      </c>
      <c r="E155" s="40">
        <v>2</v>
      </c>
      <c r="F155" s="29">
        <v>0</v>
      </c>
      <c r="G155" s="41">
        <v>1</v>
      </c>
      <c r="H155" s="103"/>
      <c r="I155" s="43" t="s">
        <v>63</v>
      </c>
      <c r="J155" s="30" t="s">
        <v>8</v>
      </c>
      <c r="K155" s="30">
        <v>25</v>
      </c>
      <c r="L155" s="30">
        <v>25</v>
      </c>
      <c r="M155" s="30">
        <v>25</v>
      </c>
      <c r="N155" s="30">
        <v>25</v>
      </c>
      <c r="O155" s="30">
        <v>25</v>
      </c>
      <c r="P155" s="30">
        <v>25</v>
      </c>
      <c r="Q155" s="105">
        <f>SUM(K155:P155)</f>
        <v>150</v>
      </c>
      <c r="R155" s="30">
        <v>2021</v>
      </c>
    </row>
    <row r="156" spans="1:18" ht="63.75" thickBot="1">
      <c r="A156" s="22" t="str">
        <f t="shared" si="27"/>
        <v>M19201Показатель 2 «Количество корректировок, внесенных в нормативные правовые акты, регулирующих вопросы муниципального управления в муниципальном образовании «Северодвинск»</v>
      </c>
      <c r="B156" s="52" t="s">
        <v>112</v>
      </c>
      <c r="C156" s="53">
        <v>1</v>
      </c>
      <c r="D156" s="53">
        <v>9</v>
      </c>
      <c r="E156" s="54">
        <v>2</v>
      </c>
      <c r="F156" s="52">
        <v>0</v>
      </c>
      <c r="G156" s="55">
        <v>1</v>
      </c>
      <c r="H156" s="104"/>
      <c r="I156" s="43" t="s">
        <v>142</v>
      </c>
      <c r="J156" s="30" t="s">
        <v>8</v>
      </c>
      <c r="K156" s="30">
        <v>38</v>
      </c>
      <c r="L156" s="30">
        <v>38</v>
      </c>
      <c r="M156" s="30">
        <v>38</v>
      </c>
      <c r="N156" s="30">
        <v>38</v>
      </c>
      <c r="O156" s="30">
        <v>38</v>
      </c>
      <c r="P156" s="30">
        <v>38</v>
      </c>
      <c r="Q156" s="105">
        <f>SUM(K156:P156)</f>
        <v>228</v>
      </c>
      <c r="R156" s="30">
        <v>2021</v>
      </c>
    </row>
    <row r="157" spans="11:16" ht="9" customHeight="1">
      <c r="K157" s="56"/>
      <c r="L157" s="56"/>
      <c r="M157" s="56"/>
      <c r="N157" s="56"/>
      <c r="O157" s="56"/>
      <c r="P157" s="56"/>
    </row>
    <row r="184" ht="33" customHeight="1"/>
    <row r="185" ht="33" customHeight="1"/>
    <row r="186" ht="27.75" customHeight="1"/>
    <row r="187" ht="27" customHeight="1"/>
  </sheetData>
  <sheetProtection autoFilter="0"/>
  <autoFilter ref="E8:R156"/>
  <mergeCells count="20">
    <mergeCell ref="A5:A7"/>
    <mergeCell ref="E6:E7"/>
    <mergeCell ref="F6:G7"/>
    <mergeCell ref="H5:H7"/>
    <mergeCell ref="T135:AH143"/>
    <mergeCell ref="T146:AH146"/>
    <mergeCell ref="T149:AH149"/>
    <mergeCell ref="T35:AG35"/>
    <mergeCell ref="K5:P6"/>
    <mergeCell ref="B6:B7"/>
    <mergeCell ref="C6:C7"/>
    <mergeCell ref="D6:D7"/>
    <mergeCell ref="K1:R1"/>
    <mergeCell ref="Q5:R6"/>
    <mergeCell ref="I5:I7"/>
    <mergeCell ref="J5:J7"/>
    <mergeCell ref="B2:R2"/>
    <mergeCell ref="B3:R3"/>
    <mergeCell ref="B4:R4"/>
    <mergeCell ref="B5:G5"/>
  </mergeCells>
  <printOptions/>
  <pageMargins left="0.38" right="0.35" top="1.1811023622047245" bottom="0.3937007874015748" header="0.31496062992125984" footer="0.31496062992125984"/>
  <pageSetup fitToHeight="0" fitToWidth="1" horizontalDpi="600" verticalDpi="600" orientation="landscape" paperSize="9" scale="66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" customWidth="1"/>
    <col min="2" max="2" width="17.28125" style="3" bestFit="1" customWidth="1"/>
    <col min="3" max="3" width="18.8515625" style="3" bestFit="1" customWidth="1"/>
    <col min="4" max="4" width="22.00390625" style="3" bestFit="1" customWidth="1"/>
    <col min="5" max="5" width="13.7109375" style="3" customWidth="1"/>
    <col min="6" max="6" width="16.28125" style="3" bestFit="1" customWidth="1"/>
    <col min="7" max="7" width="17.421875" style="3" bestFit="1" customWidth="1"/>
    <col min="8" max="8" width="12.00390625" style="3" customWidth="1"/>
    <col min="9" max="9" width="13.421875" style="3" customWidth="1"/>
    <col min="10" max="10" width="9.140625" style="3" customWidth="1"/>
    <col min="11" max="16" width="10.7109375" style="3" bestFit="1" customWidth="1"/>
    <col min="17" max="16384" width="9.140625" style="3" customWidth="1"/>
  </cols>
  <sheetData>
    <row r="2" spans="2:7" ht="15">
      <c r="B2" s="85" t="s">
        <v>78</v>
      </c>
      <c r="C2" s="85"/>
      <c r="D2" s="85"/>
      <c r="E2" s="85"/>
      <c r="F2" s="11"/>
      <c r="G2" s="11"/>
    </row>
    <row r="3" spans="1:16" ht="15">
      <c r="A3" s="12"/>
      <c r="B3" s="12" t="s">
        <v>79</v>
      </c>
      <c r="C3" s="12" t="s">
        <v>80</v>
      </c>
      <c r="D3" s="12" t="s">
        <v>84</v>
      </c>
      <c r="E3" s="12" t="s">
        <v>81</v>
      </c>
      <c r="F3" s="12" t="s">
        <v>155</v>
      </c>
      <c r="G3" s="12" t="s">
        <v>154</v>
      </c>
      <c r="H3" s="86" t="s">
        <v>82</v>
      </c>
      <c r="I3" s="86"/>
      <c r="K3" s="3">
        <v>2016</v>
      </c>
      <c r="L3" s="3">
        <v>2017</v>
      </c>
      <c r="M3" s="3">
        <v>2018</v>
      </c>
      <c r="N3" s="3">
        <v>2019</v>
      </c>
      <c r="O3" s="3">
        <v>2020</v>
      </c>
      <c r="P3" s="3">
        <v>2021</v>
      </c>
    </row>
    <row r="4" spans="1:16" ht="15">
      <c r="A4" s="12">
        <v>2016</v>
      </c>
      <c r="B4" s="13">
        <f>'Приложение 4'!$K$10</f>
        <v>279162.6</v>
      </c>
      <c r="C4" s="13">
        <f>'Приложение 4'!$K$11</f>
        <v>18126.5</v>
      </c>
      <c r="D4" s="13">
        <f>'Приложение 4'!$K$12</f>
        <v>553.8</v>
      </c>
      <c r="E4" s="13">
        <f aca="true" t="shared" si="0" ref="E4:E9">B4+C4+D4</f>
        <v>297842.9</v>
      </c>
      <c r="F4" s="13">
        <f>'Приложение 4'!K18</f>
        <v>11646.6</v>
      </c>
      <c r="G4" s="13">
        <f>'Приложение 4'!K133</f>
        <v>286196.3</v>
      </c>
      <c r="H4" s="14">
        <f>'Приложение 4'!$K$9</f>
        <v>297842.9</v>
      </c>
      <c r="I4" s="15">
        <f aca="true" t="shared" si="1" ref="I4:I10">E4-H4</f>
        <v>0</v>
      </c>
      <c r="K4" s="16">
        <f>'Приложение 4'!K133</f>
        <v>286196.3</v>
      </c>
      <c r="L4" s="16">
        <f>'Приложение 4'!L133</f>
        <v>261766.4</v>
      </c>
      <c r="M4" s="16">
        <f>'Приложение 4'!M133</f>
        <v>287079.8</v>
      </c>
      <c r="N4" s="16">
        <f>'Приложение 4'!N133</f>
        <v>308881.7</v>
      </c>
      <c r="O4" s="16">
        <f>'Приложение 4'!O133</f>
        <v>297099.2</v>
      </c>
      <c r="P4" s="16">
        <f>'Приложение 4'!P133</f>
        <v>303051.2</v>
      </c>
    </row>
    <row r="5" spans="1:9" ht="15">
      <c r="A5" s="12">
        <v>2017</v>
      </c>
      <c r="B5" s="13">
        <f>'Приложение 4'!$L$10</f>
        <v>257474.5</v>
      </c>
      <c r="C5" s="13">
        <f>'Приложение 4'!$L$11</f>
        <v>6417.5</v>
      </c>
      <c r="D5" s="13">
        <f>'Приложение 4'!$L$12</f>
        <v>0</v>
      </c>
      <c r="E5" s="13">
        <f t="shared" si="0"/>
        <v>263892</v>
      </c>
      <c r="F5" s="13">
        <f>'Приложение 4'!L18</f>
        <v>2125.6</v>
      </c>
      <c r="G5" s="13">
        <f>'Приложение 4'!L133</f>
        <v>261766.4</v>
      </c>
      <c r="H5" s="14">
        <f>'Приложение 4'!$L$9</f>
        <v>263892</v>
      </c>
      <c r="I5" s="15">
        <f t="shared" si="1"/>
        <v>0</v>
      </c>
    </row>
    <row r="6" spans="1:9" ht="15">
      <c r="A6" s="12">
        <v>2018</v>
      </c>
      <c r="B6" s="13">
        <f>'Приложение 4'!$M$10</f>
        <v>282492.2</v>
      </c>
      <c r="C6" s="13">
        <f>'Приложение 4'!$M$11</f>
        <v>6639.4</v>
      </c>
      <c r="D6" s="13">
        <f>'Приложение 4'!$M$12</f>
        <v>474</v>
      </c>
      <c r="E6" s="13">
        <f t="shared" si="0"/>
        <v>289605.6</v>
      </c>
      <c r="F6" s="13">
        <f>'Приложение 4'!M18</f>
        <v>2525.8</v>
      </c>
      <c r="G6" s="13">
        <f>'Приложение 4'!M133</f>
        <v>287079.8</v>
      </c>
      <c r="H6" s="14">
        <f>'Приложение 4'!$M$9</f>
        <v>289605.6</v>
      </c>
      <c r="I6" s="15">
        <f t="shared" si="1"/>
        <v>0</v>
      </c>
    </row>
    <row r="7" spans="1:9" ht="15">
      <c r="A7" s="12">
        <v>2019</v>
      </c>
      <c r="B7" s="13">
        <f>'Приложение 4'!$N$10</f>
        <v>304254.7</v>
      </c>
      <c r="C7" s="13">
        <f>'Приложение 4'!$N$11</f>
        <v>7940.4</v>
      </c>
      <c r="D7" s="13">
        <f>'Приложение 4'!$N$12</f>
        <v>79.7</v>
      </c>
      <c r="E7" s="13">
        <f t="shared" si="0"/>
        <v>312274.8</v>
      </c>
      <c r="F7" s="13">
        <f>'Приложение 4'!N18</f>
        <v>3393.1</v>
      </c>
      <c r="G7" s="13">
        <f>'Приложение 4'!N133</f>
        <v>308881.7</v>
      </c>
      <c r="H7" s="14">
        <f>'Приложение 4'!$N$9</f>
        <v>312274.8</v>
      </c>
      <c r="I7" s="15">
        <f t="shared" si="1"/>
        <v>0</v>
      </c>
    </row>
    <row r="8" spans="1:9" ht="15">
      <c r="A8" s="12">
        <v>2020</v>
      </c>
      <c r="B8" s="13">
        <f>'Приложение 4'!$O$10</f>
        <v>290490.5</v>
      </c>
      <c r="C8" s="13">
        <f>'Приложение 4'!$O$11</f>
        <v>8235.1</v>
      </c>
      <c r="D8" s="13">
        <f>'Приложение 4'!$O$12</f>
        <v>83.6</v>
      </c>
      <c r="E8" s="13">
        <f t="shared" si="0"/>
        <v>298809.2</v>
      </c>
      <c r="F8" s="13">
        <f>'Приложение 4'!O18</f>
        <v>1710</v>
      </c>
      <c r="G8" s="13">
        <f>'Приложение 4'!O133</f>
        <v>297099.2</v>
      </c>
      <c r="H8" s="14">
        <f>'Приложение 4'!$O$9</f>
        <v>298809.2</v>
      </c>
      <c r="I8" s="15">
        <f t="shared" si="1"/>
        <v>0</v>
      </c>
    </row>
    <row r="9" spans="1:9" ht="15">
      <c r="A9" s="12">
        <v>2021</v>
      </c>
      <c r="B9" s="13">
        <f>'Приложение 4'!$P$10</f>
        <v>296191.2</v>
      </c>
      <c r="C9" s="13">
        <f>'Приложение 4'!$P$11</f>
        <v>8520.4</v>
      </c>
      <c r="D9" s="13">
        <f>'Приложение 4'!$P$12</f>
        <v>49.6</v>
      </c>
      <c r="E9" s="13">
        <f t="shared" si="0"/>
        <v>304761.2</v>
      </c>
      <c r="F9" s="13">
        <f>'Приложение 4'!P18</f>
        <v>1710</v>
      </c>
      <c r="G9" s="13">
        <f>'Приложение 4'!P133</f>
        <v>303051.2</v>
      </c>
      <c r="H9" s="14">
        <f>'Приложение 4'!$P$9</f>
        <v>304761.2</v>
      </c>
      <c r="I9" s="15">
        <f t="shared" si="1"/>
        <v>0</v>
      </c>
    </row>
    <row r="10" spans="1:9" ht="15">
      <c r="A10" s="17" t="s">
        <v>152</v>
      </c>
      <c r="B10" s="18">
        <f aca="true" t="shared" si="2" ref="B10:G10">SUM(B4:B9)</f>
        <v>1710065.7</v>
      </c>
      <c r="C10" s="18">
        <f t="shared" si="2"/>
        <v>55879.3</v>
      </c>
      <c r="D10" s="18">
        <f t="shared" si="2"/>
        <v>1240.7</v>
      </c>
      <c r="E10" s="18">
        <f t="shared" si="2"/>
        <v>1767185.7</v>
      </c>
      <c r="F10" s="18">
        <f t="shared" si="2"/>
        <v>23111.1</v>
      </c>
      <c r="G10" s="18">
        <f t="shared" si="2"/>
        <v>1744074.6</v>
      </c>
      <c r="H10" s="14">
        <f>'Приложение 4'!Q9</f>
        <v>1767185.7</v>
      </c>
      <c r="I10" s="15">
        <f t="shared" si="1"/>
        <v>0</v>
      </c>
    </row>
    <row r="11" spans="1:7" ht="15">
      <c r="A11" s="19"/>
      <c r="B11" s="20"/>
      <c r="C11" s="20"/>
      <c r="D11" s="20"/>
      <c r="E11" s="20"/>
      <c r="F11" s="87">
        <f>SUM(F10:G10)</f>
        <v>1767185.7</v>
      </c>
      <c r="G11" s="87"/>
    </row>
    <row r="12" spans="1:7" ht="15">
      <c r="A12" s="19"/>
      <c r="B12" s="20"/>
      <c r="C12" s="20"/>
      <c r="D12" s="20"/>
      <c r="E12" s="20"/>
      <c r="F12" s="20"/>
      <c r="G12" s="20"/>
    </row>
    <row r="13" spans="1:7" ht="15">
      <c r="A13" s="19"/>
      <c r="B13" s="20"/>
      <c r="C13" s="20"/>
      <c r="D13" s="20"/>
      <c r="E13" s="20"/>
      <c r="F13" s="20"/>
      <c r="G13" s="20"/>
    </row>
    <row r="14" spans="1:7" ht="15">
      <c r="A14" s="20"/>
      <c r="B14" s="20"/>
      <c r="C14" s="20"/>
      <c r="D14" s="20"/>
      <c r="E14" s="20"/>
      <c r="F14" s="20"/>
      <c r="G14" s="20"/>
    </row>
    <row r="17" spans="1:2" ht="15">
      <c r="A17" s="88" t="s">
        <v>116</v>
      </c>
      <c r="B17" s="88"/>
    </row>
    <row r="18" spans="1:2" ht="15">
      <c r="A18" s="12">
        <v>2018</v>
      </c>
      <c r="B18" s="12">
        <v>1</v>
      </c>
    </row>
    <row r="19" spans="1:2" ht="15">
      <c r="A19" s="12">
        <v>2019</v>
      </c>
      <c r="B19" s="12">
        <v>1</v>
      </c>
    </row>
    <row r="20" spans="1:2" ht="15">
      <c r="A20" s="12">
        <v>2020</v>
      </c>
      <c r="B20" s="12">
        <v>1</v>
      </c>
    </row>
    <row r="21" spans="1:2" ht="15">
      <c r="A21" s="12">
        <v>2021</v>
      </c>
      <c r="B21" s="12">
        <v>1</v>
      </c>
    </row>
    <row r="23" ht="15">
      <c r="B23" s="3" t="s">
        <v>157</v>
      </c>
    </row>
    <row r="24" spans="2:5" ht="15">
      <c r="B24" s="21">
        <f>'Приложение 4'!Q19</f>
        <v>22881.2</v>
      </c>
      <c r="C24" s="21">
        <f>'Приложение 4'!Q20</f>
        <v>229.9</v>
      </c>
      <c r="D24" s="21">
        <v>0</v>
      </c>
      <c r="E24" s="21">
        <f>'Приложение 4'!Q18</f>
        <v>23111.1</v>
      </c>
    </row>
    <row r="26" ht="15">
      <c r="B26" s="3" t="s">
        <v>156</v>
      </c>
    </row>
    <row r="27" spans="2:5" ht="15">
      <c r="B27" s="21">
        <f>'Приложение 4'!Q130</f>
        <v>1687184.5</v>
      </c>
      <c r="C27" s="21">
        <f>'Приложение 4'!Q131</f>
        <v>55649.4</v>
      </c>
      <c r="D27" s="21">
        <f>'Приложение 4'!Q132</f>
        <v>1240.7</v>
      </c>
      <c r="E27" s="21">
        <f>'Приложение 4'!Q129</f>
        <v>1744074.6</v>
      </c>
    </row>
  </sheetData>
  <sheetProtection/>
  <mergeCells count="4">
    <mergeCell ref="B2:E2"/>
    <mergeCell ref="H3:I3"/>
    <mergeCell ref="F11:G11"/>
    <mergeCell ref="A17:B17"/>
  </mergeCells>
  <conditionalFormatting sqref="I4:I10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J71"/>
  <sheetViews>
    <sheetView zoomScalePageLayoutView="0" workbookViewId="0" topLeftCell="A49">
      <selection activeCell="E15" sqref="E15:E20"/>
    </sheetView>
  </sheetViews>
  <sheetFormatPr defaultColWidth="9.140625" defaultRowHeight="15"/>
  <cols>
    <col min="1" max="3" width="9.140625" style="3" customWidth="1"/>
    <col min="4" max="7" width="10.140625" style="3" bestFit="1" customWidth="1"/>
    <col min="8" max="8" width="11.28125" style="3" bestFit="1" customWidth="1"/>
    <col min="9" max="9" width="12.00390625" style="3" customWidth="1"/>
    <col min="10" max="16384" width="9.140625" style="3" customWidth="1"/>
  </cols>
  <sheetData>
    <row r="1" spans="2:9" ht="15.75" thickBot="1">
      <c r="B1" s="94" t="s">
        <v>158</v>
      </c>
      <c r="C1" s="94"/>
      <c r="D1" s="94"/>
      <c r="E1" s="94"/>
      <c r="F1" s="94"/>
      <c r="G1" s="94"/>
      <c r="H1" s="94"/>
      <c r="I1" s="94"/>
    </row>
    <row r="2" spans="2:9" ht="39" thickBot="1">
      <c r="B2" s="89" t="s">
        <v>83</v>
      </c>
      <c r="C2" s="95"/>
      <c r="D2" s="90"/>
      <c r="E2" s="4" t="s">
        <v>79</v>
      </c>
      <c r="F2" s="4" t="s">
        <v>80</v>
      </c>
      <c r="G2" s="4" t="s">
        <v>84</v>
      </c>
      <c r="H2" s="4" t="s">
        <v>85</v>
      </c>
      <c r="I2" s="4" t="s">
        <v>81</v>
      </c>
    </row>
    <row r="3" spans="2:9" ht="15.75" customHeight="1" thickBot="1">
      <c r="B3" s="96" t="s">
        <v>86</v>
      </c>
      <c r="C3" s="91" t="s">
        <v>87</v>
      </c>
      <c r="D3" s="5" t="str">
        <f>CONCATENATE('Приложение 4'!$K$7," год")</f>
        <v>2016 год</v>
      </c>
      <c r="E3" s="6">
        <f>'Приложение 4'!$K$22</f>
        <v>300</v>
      </c>
      <c r="F3" s="6">
        <f>'Приложение 4'!$K$23</f>
        <v>0</v>
      </c>
      <c r="G3" s="6">
        <v>0</v>
      </c>
      <c r="H3" s="6">
        <v>0</v>
      </c>
      <c r="I3" s="6">
        <f>SUM(E3:H3)</f>
        <v>300</v>
      </c>
    </row>
    <row r="4" spans="2:9" ht="15.75" thickBot="1">
      <c r="B4" s="97"/>
      <c r="C4" s="92"/>
      <c r="D4" s="5" t="str">
        <f>CONCATENATE('Приложение 4'!$L$7," год")</f>
        <v>2017 год</v>
      </c>
      <c r="E4" s="6">
        <f>'Приложение 4'!$L$22</f>
        <v>500</v>
      </c>
      <c r="F4" s="6">
        <f>'Приложение 4'!$L$23</f>
        <v>0</v>
      </c>
      <c r="G4" s="6">
        <v>0</v>
      </c>
      <c r="H4" s="6">
        <v>0</v>
      </c>
      <c r="I4" s="6">
        <f aca="true" t="shared" si="0" ref="I4:I56">SUM(E4:H4)</f>
        <v>500</v>
      </c>
    </row>
    <row r="5" spans="2:9" ht="15.75" thickBot="1">
      <c r="B5" s="97"/>
      <c r="C5" s="92"/>
      <c r="D5" s="5" t="str">
        <f>CONCATENATE('Приложение 4'!$M$7," год")</f>
        <v>2018 год</v>
      </c>
      <c r="E5" s="6">
        <f>'Приложение 4'!$M$22</f>
        <v>531.4</v>
      </c>
      <c r="F5" s="6">
        <f>'Приложение 4'!$M$23</f>
        <v>0</v>
      </c>
      <c r="G5" s="6">
        <v>0</v>
      </c>
      <c r="H5" s="6">
        <v>0</v>
      </c>
      <c r="I5" s="6">
        <f t="shared" si="0"/>
        <v>531.4</v>
      </c>
    </row>
    <row r="6" spans="2:9" ht="15.75" thickBot="1">
      <c r="B6" s="97"/>
      <c r="C6" s="92"/>
      <c r="D6" s="5" t="str">
        <f>CONCATENATE('Приложение 4'!$N$7," год")</f>
        <v>2019 год</v>
      </c>
      <c r="E6" s="6">
        <f>'Приложение 4'!$N$22</f>
        <v>353.1</v>
      </c>
      <c r="F6" s="6">
        <f>'Приложение 4'!$N$23</f>
        <v>0</v>
      </c>
      <c r="G6" s="6">
        <v>0</v>
      </c>
      <c r="H6" s="6">
        <v>0</v>
      </c>
      <c r="I6" s="6">
        <f t="shared" si="0"/>
        <v>353.1</v>
      </c>
    </row>
    <row r="7" spans="2:9" ht="15.75" thickBot="1">
      <c r="B7" s="97"/>
      <c r="C7" s="92"/>
      <c r="D7" s="5" t="str">
        <f>CONCATENATE('Приложение 4'!$O$7," год")</f>
        <v>2020 год</v>
      </c>
      <c r="E7" s="6">
        <f>'Приложение 4'!$O$22</f>
        <v>500</v>
      </c>
      <c r="F7" s="6">
        <f>'Приложение 4'!$P$23</f>
        <v>0</v>
      </c>
      <c r="G7" s="6">
        <v>0</v>
      </c>
      <c r="H7" s="6">
        <v>0</v>
      </c>
      <c r="I7" s="6">
        <f t="shared" si="0"/>
        <v>500</v>
      </c>
    </row>
    <row r="8" spans="2:9" ht="15.75" thickBot="1">
      <c r="B8" s="97"/>
      <c r="C8" s="93"/>
      <c r="D8" s="5" t="str">
        <f>CONCATENATE('Приложение 4'!$P$7," год")</f>
        <v>2021 год</v>
      </c>
      <c r="E8" s="6">
        <f>'Приложение 4'!$P$22</f>
        <v>500</v>
      </c>
      <c r="F8" s="6">
        <f>'Приложение 4'!$O$23</f>
        <v>0</v>
      </c>
      <c r="G8" s="6">
        <v>0</v>
      </c>
      <c r="H8" s="6">
        <v>0</v>
      </c>
      <c r="I8" s="6">
        <f t="shared" si="0"/>
        <v>500</v>
      </c>
    </row>
    <row r="9" spans="2:9" ht="15.75" thickBot="1">
      <c r="B9" s="97"/>
      <c r="C9" s="91" t="s">
        <v>89</v>
      </c>
      <c r="D9" s="5" t="str">
        <f>D3</f>
        <v>2016 год</v>
      </c>
      <c r="E9" s="6">
        <f>'Приложение 4'!$K$31</f>
        <v>1550</v>
      </c>
      <c r="F9" s="6">
        <f>'Приложение 4'!$K$32</f>
        <v>0</v>
      </c>
      <c r="G9" s="6">
        <v>0</v>
      </c>
      <c r="H9" s="6">
        <v>0</v>
      </c>
      <c r="I9" s="6">
        <f t="shared" si="0"/>
        <v>1550</v>
      </c>
    </row>
    <row r="10" spans="2:9" ht="15.75" thickBot="1">
      <c r="B10" s="97"/>
      <c r="C10" s="92"/>
      <c r="D10" s="5" t="str">
        <f aca="true" t="shared" si="1" ref="D10:D56">D4</f>
        <v>2017 год</v>
      </c>
      <c r="E10" s="6">
        <f>'Приложение 4'!$L$31</f>
        <v>1500</v>
      </c>
      <c r="F10" s="6">
        <f>'Приложение 4'!$L$32</f>
        <v>0</v>
      </c>
      <c r="G10" s="6">
        <v>0</v>
      </c>
      <c r="H10" s="6">
        <v>0</v>
      </c>
      <c r="I10" s="6">
        <f>SUM(E10:H10)</f>
        <v>1500</v>
      </c>
    </row>
    <row r="11" spans="2:9" ht="15.75" thickBot="1">
      <c r="B11" s="97"/>
      <c r="C11" s="92"/>
      <c r="D11" s="5" t="str">
        <f t="shared" si="1"/>
        <v>2018 год</v>
      </c>
      <c r="E11" s="6">
        <f>'Приложение 4'!$M$31</f>
        <v>1870</v>
      </c>
      <c r="F11" s="6">
        <f>'Приложение 4'!$M$32</f>
        <v>0</v>
      </c>
      <c r="G11" s="6">
        <v>0</v>
      </c>
      <c r="H11" s="6">
        <v>0</v>
      </c>
      <c r="I11" s="6">
        <f t="shared" si="0"/>
        <v>1870</v>
      </c>
    </row>
    <row r="12" spans="2:9" ht="15.75" thickBot="1">
      <c r="B12" s="97"/>
      <c r="C12" s="92"/>
      <c r="D12" s="5" t="str">
        <f t="shared" si="1"/>
        <v>2019 год</v>
      </c>
      <c r="E12" s="6">
        <f>'Приложение 4'!$N$31</f>
        <v>3030</v>
      </c>
      <c r="F12" s="6">
        <f>'Приложение 4'!$N$32</f>
        <v>0</v>
      </c>
      <c r="G12" s="6">
        <v>0</v>
      </c>
      <c r="H12" s="6">
        <v>0</v>
      </c>
      <c r="I12" s="6">
        <f t="shared" si="0"/>
        <v>3030</v>
      </c>
    </row>
    <row r="13" spans="2:9" ht="15.75" thickBot="1">
      <c r="B13" s="97"/>
      <c r="C13" s="92"/>
      <c r="D13" s="5" t="str">
        <f t="shared" si="1"/>
        <v>2020 год</v>
      </c>
      <c r="E13" s="6">
        <f>'Приложение 4'!$O$31</f>
        <v>1200</v>
      </c>
      <c r="F13" s="6">
        <f>'Приложение 4'!$P$32</f>
        <v>0</v>
      </c>
      <c r="G13" s="6">
        <v>0</v>
      </c>
      <c r="H13" s="6">
        <v>0</v>
      </c>
      <c r="I13" s="6">
        <f t="shared" si="0"/>
        <v>1200</v>
      </c>
    </row>
    <row r="14" spans="2:9" ht="15.75" thickBot="1">
      <c r="B14" s="97"/>
      <c r="C14" s="93"/>
      <c r="D14" s="5" t="str">
        <f t="shared" si="1"/>
        <v>2021 год</v>
      </c>
      <c r="E14" s="6">
        <f>'Приложение 4'!$P$31</f>
        <v>1200</v>
      </c>
      <c r="F14" s="6">
        <f>'Приложение 4'!$O$32</f>
        <v>0</v>
      </c>
      <c r="G14" s="6">
        <v>0</v>
      </c>
      <c r="H14" s="6">
        <v>0</v>
      </c>
      <c r="I14" s="6">
        <f t="shared" si="0"/>
        <v>1200</v>
      </c>
    </row>
    <row r="15" spans="2:9" ht="15.75" thickBot="1">
      <c r="B15" s="97"/>
      <c r="C15" s="91" t="s">
        <v>90</v>
      </c>
      <c r="D15" s="5" t="str">
        <f>D9</f>
        <v>2016 год</v>
      </c>
      <c r="E15" s="6">
        <f>'Приложение 4'!$K$40</f>
        <v>0</v>
      </c>
      <c r="F15" s="6">
        <v>0</v>
      </c>
      <c r="G15" s="6">
        <v>0</v>
      </c>
      <c r="H15" s="6">
        <v>0</v>
      </c>
      <c r="I15" s="6">
        <f t="shared" si="0"/>
        <v>0</v>
      </c>
    </row>
    <row r="16" spans="2:9" ht="15.75" thickBot="1">
      <c r="B16" s="97"/>
      <c r="C16" s="92"/>
      <c r="D16" s="5" t="str">
        <f t="shared" si="1"/>
        <v>2017 год</v>
      </c>
      <c r="E16" s="6">
        <f>'Приложение 4'!$L$42</f>
        <v>10</v>
      </c>
      <c r="F16" s="6">
        <v>0</v>
      </c>
      <c r="G16" s="6">
        <v>0</v>
      </c>
      <c r="H16" s="6">
        <v>0</v>
      </c>
      <c r="I16" s="6">
        <f t="shared" si="0"/>
        <v>10</v>
      </c>
    </row>
    <row r="17" spans="2:9" ht="15.75" thickBot="1">
      <c r="B17" s="97"/>
      <c r="C17" s="92"/>
      <c r="D17" s="5" t="str">
        <f t="shared" si="1"/>
        <v>2018 год</v>
      </c>
      <c r="E17" s="6">
        <f>'Приложение 4'!$M$42</f>
        <v>10</v>
      </c>
      <c r="F17" s="6">
        <v>0</v>
      </c>
      <c r="G17" s="6">
        <v>0</v>
      </c>
      <c r="H17" s="6">
        <v>0</v>
      </c>
      <c r="I17" s="6">
        <f t="shared" si="0"/>
        <v>10</v>
      </c>
    </row>
    <row r="18" spans="2:9" ht="15.75" thickBot="1">
      <c r="B18" s="97"/>
      <c r="C18" s="92"/>
      <c r="D18" s="5" t="str">
        <f t="shared" si="1"/>
        <v>2019 год</v>
      </c>
      <c r="E18" s="6">
        <f>'Приложение 4'!$N$42</f>
        <v>10</v>
      </c>
      <c r="F18" s="6">
        <v>0</v>
      </c>
      <c r="G18" s="6">
        <v>0</v>
      </c>
      <c r="H18" s="6">
        <v>0</v>
      </c>
      <c r="I18" s="6">
        <f t="shared" si="0"/>
        <v>10</v>
      </c>
    </row>
    <row r="19" spans="2:9" ht="15.75" thickBot="1">
      <c r="B19" s="97"/>
      <c r="C19" s="92"/>
      <c r="D19" s="5" t="str">
        <f t="shared" si="1"/>
        <v>2020 год</v>
      </c>
      <c r="E19" s="6">
        <f>'Приложение 4'!$O$40</f>
        <v>0</v>
      </c>
      <c r="F19" s="6">
        <v>0</v>
      </c>
      <c r="G19" s="6">
        <v>0</v>
      </c>
      <c r="H19" s="6">
        <v>0</v>
      </c>
      <c r="I19" s="6">
        <f t="shared" si="0"/>
        <v>0</v>
      </c>
    </row>
    <row r="20" spans="2:9" ht="15.75" thickBot="1">
      <c r="B20" s="97"/>
      <c r="C20" s="93"/>
      <c r="D20" s="5" t="str">
        <f t="shared" si="1"/>
        <v>2021 год</v>
      </c>
      <c r="E20" s="6">
        <f>'Приложение 4'!$P$42</f>
        <v>10</v>
      </c>
      <c r="F20" s="6">
        <v>0</v>
      </c>
      <c r="G20" s="6">
        <v>0</v>
      </c>
      <c r="H20" s="6">
        <v>0</v>
      </c>
      <c r="I20" s="6">
        <f t="shared" si="0"/>
        <v>10</v>
      </c>
    </row>
    <row r="21" spans="2:9" ht="15.75" thickBot="1">
      <c r="B21" s="97"/>
      <c r="C21" s="91" t="s">
        <v>91</v>
      </c>
      <c r="D21" s="5" t="str">
        <f>D15</f>
        <v>2016 год</v>
      </c>
      <c r="E21" s="6">
        <v>0</v>
      </c>
      <c r="F21" s="6">
        <v>0</v>
      </c>
      <c r="G21" s="6">
        <v>0</v>
      </c>
      <c r="H21" s="6">
        <v>0</v>
      </c>
      <c r="I21" s="6">
        <f t="shared" si="0"/>
        <v>0</v>
      </c>
    </row>
    <row r="22" spans="2:9" ht="15.75" thickBot="1">
      <c r="B22" s="97"/>
      <c r="C22" s="92"/>
      <c r="D22" s="5" t="str">
        <f t="shared" si="1"/>
        <v>2017 год</v>
      </c>
      <c r="E22" s="6">
        <v>0</v>
      </c>
      <c r="F22" s="6">
        <v>0</v>
      </c>
      <c r="G22" s="6">
        <v>0</v>
      </c>
      <c r="H22" s="6">
        <v>0</v>
      </c>
      <c r="I22" s="6">
        <f t="shared" si="0"/>
        <v>0</v>
      </c>
    </row>
    <row r="23" spans="2:9" ht="15.75" thickBot="1">
      <c r="B23" s="97"/>
      <c r="C23" s="92"/>
      <c r="D23" s="5" t="str">
        <f t="shared" si="1"/>
        <v>2018 год</v>
      </c>
      <c r="E23" s="6">
        <v>0</v>
      </c>
      <c r="F23" s="6">
        <v>0</v>
      </c>
      <c r="G23" s="6">
        <v>0</v>
      </c>
      <c r="H23" s="6">
        <v>0</v>
      </c>
      <c r="I23" s="6">
        <f t="shared" si="0"/>
        <v>0</v>
      </c>
    </row>
    <row r="24" spans="2:9" ht="15.75" thickBot="1">
      <c r="B24" s="97"/>
      <c r="C24" s="92"/>
      <c r="D24" s="5" t="str">
        <f t="shared" si="1"/>
        <v>2019 год</v>
      </c>
      <c r="E24" s="6">
        <v>0</v>
      </c>
      <c r="F24" s="6">
        <v>0</v>
      </c>
      <c r="G24" s="6">
        <v>0</v>
      </c>
      <c r="H24" s="6">
        <v>0</v>
      </c>
      <c r="I24" s="6">
        <f t="shared" si="0"/>
        <v>0</v>
      </c>
    </row>
    <row r="25" spans="2:9" ht="15.75" thickBot="1">
      <c r="B25" s="97"/>
      <c r="C25" s="92"/>
      <c r="D25" s="5" t="str">
        <f t="shared" si="1"/>
        <v>2020 год</v>
      </c>
      <c r="E25" s="6">
        <v>0</v>
      </c>
      <c r="F25" s="6">
        <v>0</v>
      </c>
      <c r="G25" s="6">
        <v>0</v>
      </c>
      <c r="H25" s="6">
        <v>0</v>
      </c>
      <c r="I25" s="6">
        <f t="shared" si="0"/>
        <v>0</v>
      </c>
    </row>
    <row r="26" spans="2:9" ht="15.75" thickBot="1">
      <c r="B26" s="97"/>
      <c r="C26" s="93"/>
      <c r="D26" s="5" t="str">
        <f t="shared" si="1"/>
        <v>2021 год</v>
      </c>
      <c r="E26" s="6">
        <v>0</v>
      </c>
      <c r="F26" s="6">
        <v>0</v>
      </c>
      <c r="G26" s="6">
        <v>0</v>
      </c>
      <c r="H26" s="6">
        <v>0</v>
      </c>
      <c r="I26" s="6">
        <f t="shared" si="0"/>
        <v>0</v>
      </c>
    </row>
    <row r="27" spans="2:9" ht="15.75" thickBot="1">
      <c r="B27" s="97"/>
      <c r="C27" s="91" t="s">
        <v>92</v>
      </c>
      <c r="D27" s="5" t="str">
        <f>D21</f>
        <v>2016 год</v>
      </c>
      <c r="E27" s="6">
        <v>0</v>
      </c>
      <c r="F27" s="6">
        <v>0</v>
      </c>
      <c r="G27" s="6">
        <v>0</v>
      </c>
      <c r="H27" s="6">
        <v>0</v>
      </c>
      <c r="I27" s="6">
        <f t="shared" si="0"/>
        <v>0</v>
      </c>
    </row>
    <row r="28" spans="2:9" ht="15.75" thickBot="1">
      <c r="B28" s="97"/>
      <c r="C28" s="92"/>
      <c r="D28" s="5" t="str">
        <f t="shared" si="1"/>
        <v>2017 год</v>
      </c>
      <c r="E28" s="6">
        <v>0</v>
      </c>
      <c r="F28" s="6">
        <v>0</v>
      </c>
      <c r="G28" s="6">
        <v>0</v>
      </c>
      <c r="H28" s="6">
        <v>0</v>
      </c>
      <c r="I28" s="6">
        <f t="shared" si="0"/>
        <v>0</v>
      </c>
    </row>
    <row r="29" spans="2:9" ht="15.75" thickBot="1">
      <c r="B29" s="97"/>
      <c r="C29" s="92"/>
      <c r="D29" s="5" t="str">
        <f t="shared" si="1"/>
        <v>2018 год</v>
      </c>
      <c r="E29" s="6">
        <v>0</v>
      </c>
      <c r="F29" s="6">
        <v>0</v>
      </c>
      <c r="G29" s="6">
        <v>0</v>
      </c>
      <c r="H29" s="6">
        <v>0</v>
      </c>
      <c r="I29" s="6">
        <f t="shared" si="0"/>
        <v>0</v>
      </c>
    </row>
    <row r="30" spans="2:9" ht="15.75" thickBot="1">
      <c r="B30" s="97"/>
      <c r="C30" s="92"/>
      <c r="D30" s="5" t="str">
        <f t="shared" si="1"/>
        <v>2019 год</v>
      </c>
      <c r="E30" s="6">
        <v>0</v>
      </c>
      <c r="F30" s="6">
        <v>0</v>
      </c>
      <c r="G30" s="6">
        <v>0</v>
      </c>
      <c r="H30" s="6">
        <v>0</v>
      </c>
      <c r="I30" s="6">
        <f t="shared" si="0"/>
        <v>0</v>
      </c>
    </row>
    <row r="31" spans="2:9" ht="15.75" thickBot="1">
      <c r="B31" s="97"/>
      <c r="C31" s="92"/>
      <c r="D31" s="5" t="str">
        <f t="shared" si="1"/>
        <v>2020 год</v>
      </c>
      <c r="E31" s="6">
        <v>0</v>
      </c>
      <c r="F31" s="6">
        <v>0</v>
      </c>
      <c r="G31" s="6">
        <v>0</v>
      </c>
      <c r="H31" s="6">
        <v>0</v>
      </c>
      <c r="I31" s="6">
        <f t="shared" si="0"/>
        <v>0</v>
      </c>
    </row>
    <row r="32" spans="2:9" ht="15.75" thickBot="1">
      <c r="B32" s="97"/>
      <c r="C32" s="93"/>
      <c r="D32" s="5" t="str">
        <f t="shared" si="1"/>
        <v>2021 год</v>
      </c>
      <c r="E32" s="6">
        <v>0</v>
      </c>
      <c r="F32" s="6">
        <v>0</v>
      </c>
      <c r="G32" s="6">
        <v>0</v>
      </c>
      <c r="H32" s="6">
        <v>0</v>
      </c>
      <c r="I32" s="6">
        <f t="shared" si="0"/>
        <v>0</v>
      </c>
    </row>
    <row r="33" spans="2:9" ht="15.75" thickBot="1">
      <c r="B33" s="97"/>
      <c r="C33" s="91" t="s">
        <v>93</v>
      </c>
      <c r="D33" s="5" t="str">
        <f>D27</f>
        <v>2016 год</v>
      </c>
      <c r="E33" s="6">
        <f>'Приложение 4'!$K$78</f>
        <v>9680.3</v>
      </c>
      <c r="F33" s="6">
        <f>'Приложение 4'!$K$79</f>
        <v>0</v>
      </c>
      <c r="G33" s="6">
        <v>0</v>
      </c>
      <c r="H33" s="6">
        <v>0</v>
      </c>
      <c r="I33" s="6">
        <f t="shared" si="0"/>
        <v>9680.3</v>
      </c>
    </row>
    <row r="34" spans="2:9" ht="15.75" thickBot="1">
      <c r="B34" s="97"/>
      <c r="C34" s="92"/>
      <c r="D34" s="5" t="str">
        <f t="shared" si="1"/>
        <v>2017 год</v>
      </c>
      <c r="E34" s="6">
        <f>'Приложение 4'!$L$78</f>
        <v>0</v>
      </c>
      <c r="F34" s="6">
        <f>'Приложение 4'!$L$79</f>
        <v>0</v>
      </c>
      <c r="G34" s="6">
        <v>0</v>
      </c>
      <c r="H34" s="6">
        <v>0</v>
      </c>
      <c r="I34" s="6">
        <f t="shared" si="0"/>
        <v>0</v>
      </c>
    </row>
    <row r="35" spans="2:9" ht="15.75" thickBot="1">
      <c r="B35" s="97"/>
      <c r="C35" s="92"/>
      <c r="D35" s="5" t="str">
        <f t="shared" si="1"/>
        <v>2018 год</v>
      </c>
      <c r="E35" s="6">
        <f>'Приложение 4'!$M$78</f>
        <v>0</v>
      </c>
      <c r="F35" s="6">
        <f>'Приложение 4'!$M$79</f>
        <v>0</v>
      </c>
      <c r="G35" s="6">
        <v>0</v>
      </c>
      <c r="H35" s="6">
        <v>0</v>
      </c>
      <c r="I35" s="6">
        <f t="shared" si="0"/>
        <v>0</v>
      </c>
    </row>
    <row r="36" spans="2:9" ht="15.75" thickBot="1">
      <c r="B36" s="97"/>
      <c r="C36" s="92"/>
      <c r="D36" s="5" t="str">
        <f t="shared" si="1"/>
        <v>2019 год</v>
      </c>
      <c r="E36" s="6">
        <f>'Приложение 4'!$N$78</f>
        <v>0</v>
      </c>
      <c r="F36" s="6">
        <f>'Приложение 4'!$N$79</f>
        <v>0</v>
      </c>
      <c r="G36" s="6">
        <v>0</v>
      </c>
      <c r="H36" s="6">
        <v>0</v>
      </c>
      <c r="I36" s="6">
        <f t="shared" si="0"/>
        <v>0</v>
      </c>
    </row>
    <row r="37" spans="2:9" ht="15.75" thickBot="1">
      <c r="B37" s="97"/>
      <c r="C37" s="92"/>
      <c r="D37" s="5" t="str">
        <f t="shared" si="1"/>
        <v>2020 год</v>
      </c>
      <c r="E37" s="6">
        <f>'Приложение 4'!$O$78</f>
        <v>0</v>
      </c>
      <c r="F37" s="6">
        <f>'Приложение 4'!$O$79</f>
        <v>0</v>
      </c>
      <c r="G37" s="6">
        <v>0</v>
      </c>
      <c r="H37" s="6">
        <v>0</v>
      </c>
      <c r="I37" s="6">
        <f t="shared" si="0"/>
        <v>0</v>
      </c>
    </row>
    <row r="38" spans="2:9" ht="15.75" thickBot="1">
      <c r="B38" s="97"/>
      <c r="C38" s="93"/>
      <c r="D38" s="5" t="str">
        <f t="shared" si="1"/>
        <v>2021 год</v>
      </c>
      <c r="E38" s="6">
        <f>'Приложение 4'!$P$78</f>
        <v>0</v>
      </c>
      <c r="F38" s="6">
        <f>'Приложение 4'!$P$79</f>
        <v>0</v>
      </c>
      <c r="G38" s="6">
        <v>0</v>
      </c>
      <c r="H38" s="6">
        <v>0</v>
      </c>
      <c r="I38" s="6">
        <f t="shared" si="0"/>
        <v>0</v>
      </c>
    </row>
    <row r="39" spans="2:9" ht="15.75" thickBot="1">
      <c r="B39" s="97"/>
      <c r="C39" s="91" t="s">
        <v>94</v>
      </c>
      <c r="D39" s="5" t="str">
        <f>D33</f>
        <v>2016 год</v>
      </c>
      <c r="E39" s="6">
        <v>0</v>
      </c>
      <c r="F39" s="6">
        <v>0</v>
      </c>
      <c r="G39" s="6">
        <v>0</v>
      </c>
      <c r="H39" s="6">
        <v>0</v>
      </c>
      <c r="I39" s="6">
        <f t="shared" si="0"/>
        <v>0</v>
      </c>
    </row>
    <row r="40" spans="2:9" ht="15.75" thickBot="1">
      <c r="B40" s="97"/>
      <c r="C40" s="92"/>
      <c r="D40" s="5" t="str">
        <f t="shared" si="1"/>
        <v>2017 год</v>
      </c>
      <c r="E40" s="6">
        <v>0</v>
      </c>
      <c r="F40" s="6">
        <v>0</v>
      </c>
      <c r="G40" s="6">
        <v>0</v>
      </c>
      <c r="H40" s="6">
        <v>0</v>
      </c>
      <c r="I40" s="6">
        <f t="shared" si="0"/>
        <v>0</v>
      </c>
    </row>
    <row r="41" spans="2:9" ht="15.75" thickBot="1">
      <c r="B41" s="97"/>
      <c r="C41" s="92"/>
      <c r="D41" s="5" t="str">
        <f t="shared" si="1"/>
        <v>2018 год</v>
      </c>
      <c r="E41" s="6">
        <v>0</v>
      </c>
      <c r="F41" s="6">
        <v>0</v>
      </c>
      <c r="G41" s="6">
        <v>0</v>
      </c>
      <c r="H41" s="6">
        <v>0</v>
      </c>
      <c r="I41" s="6">
        <f t="shared" si="0"/>
        <v>0</v>
      </c>
    </row>
    <row r="42" spans="2:9" ht="15.75" thickBot="1">
      <c r="B42" s="97"/>
      <c r="C42" s="92"/>
      <c r="D42" s="5" t="str">
        <f t="shared" si="1"/>
        <v>2019 год</v>
      </c>
      <c r="E42" s="6">
        <v>0</v>
      </c>
      <c r="F42" s="6">
        <v>0</v>
      </c>
      <c r="G42" s="6">
        <v>0</v>
      </c>
      <c r="H42" s="6">
        <v>0</v>
      </c>
      <c r="I42" s="6">
        <f t="shared" si="0"/>
        <v>0</v>
      </c>
    </row>
    <row r="43" spans="2:9" ht="15.75" thickBot="1">
      <c r="B43" s="97"/>
      <c r="C43" s="92"/>
      <c r="D43" s="5" t="str">
        <f t="shared" si="1"/>
        <v>2020 год</v>
      </c>
      <c r="E43" s="6">
        <v>0</v>
      </c>
      <c r="F43" s="6">
        <v>0</v>
      </c>
      <c r="G43" s="6">
        <v>0</v>
      </c>
      <c r="H43" s="6">
        <v>0</v>
      </c>
      <c r="I43" s="6">
        <f t="shared" si="0"/>
        <v>0</v>
      </c>
    </row>
    <row r="44" spans="2:9" ht="15.75" thickBot="1">
      <c r="B44" s="97"/>
      <c r="C44" s="93"/>
      <c r="D44" s="5" t="str">
        <f t="shared" si="1"/>
        <v>2021 год</v>
      </c>
      <c r="E44" s="6">
        <v>0</v>
      </c>
      <c r="F44" s="6">
        <v>0</v>
      </c>
      <c r="G44" s="6">
        <v>0</v>
      </c>
      <c r="H44" s="6">
        <v>0</v>
      </c>
      <c r="I44" s="6">
        <f t="shared" si="0"/>
        <v>0</v>
      </c>
    </row>
    <row r="45" spans="2:9" ht="15.75" thickBot="1">
      <c r="B45" s="97"/>
      <c r="C45" s="91" t="s">
        <v>95</v>
      </c>
      <c r="D45" s="5" t="str">
        <f>D39</f>
        <v>2016 год</v>
      </c>
      <c r="E45" s="6">
        <f>'Приложение 4'!$K$105</f>
        <v>38.8</v>
      </c>
      <c r="F45" s="6">
        <f>'Приложение 4'!$K$106</f>
        <v>77.5</v>
      </c>
      <c r="G45" s="6">
        <v>0</v>
      </c>
      <c r="H45" s="6">
        <v>0</v>
      </c>
      <c r="I45" s="6">
        <f t="shared" si="0"/>
        <v>116.3</v>
      </c>
    </row>
    <row r="46" spans="2:9" ht="15.75" thickBot="1">
      <c r="B46" s="97"/>
      <c r="C46" s="92"/>
      <c r="D46" s="5" t="str">
        <f t="shared" si="1"/>
        <v>2017 год</v>
      </c>
      <c r="E46" s="6">
        <f>'Приложение 4'!$L$105</f>
        <v>38.8</v>
      </c>
      <c r="F46" s="6">
        <f>'Приложение 4'!$L$106</f>
        <v>76.8</v>
      </c>
      <c r="G46" s="6">
        <v>0</v>
      </c>
      <c r="H46" s="6">
        <v>0</v>
      </c>
      <c r="I46" s="6">
        <f t="shared" si="0"/>
        <v>115.6</v>
      </c>
    </row>
    <row r="47" spans="2:9" ht="15.75" thickBot="1">
      <c r="B47" s="97"/>
      <c r="C47" s="92"/>
      <c r="D47" s="5" t="str">
        <f t="shared" si="1"/>
        <v>2018 год</v>
      </c>
      <c r="E47" s="6">
        <f>'Приложение 4'!$M$105</f>
        <v>38.8</v>
      </c>
      <c r="F47" s="6">
        <f>'Приложение 4'!$M$106</f>
        <v>75.6</v>
      </c>
      <c r="G47" s="6">
        <v>0</v>
      </c>
      <c r="H47" s="6">
        <v>0</v>
      </c>
      <c r="I47" s="6">
        <f t="shared" si="0"/>
        <v>114.4</v>
      </c>
    </row>
    <row r="48" spans="2:9" ht="15.75" thickBot="1">
      <c r="B48" s="97"/>
      <c r="C48" s="92"/>
      <c r="D48" s="5" t="str">
        <f t="shared" si="1"/>
        <v>2019 год</v>
      </c>
      <c r="E48" s="6">
        <f>'Приложение 4'!$N$105</f>
        <v>0</v>
      </c>
      <c r="F48" s="6">
        <f>'Приложение 4'!$N$106</f>
        <v>0</v>
      </c>
      <c r="G48" s="6">
        <v>0</v>
      </c>
      <c r="H48" s="6">
        <v>0</v>
      </c>
      <c r="I48" s="6">
        <f t="shared" si="0"/>
        <v>0</v>
      </c>
    </row>
    <row r="49" spans="2:9" ht="15.75" thickBot="1">
      <c r="B49" s="97"/>
      <c r="C49" s="92"/>
      <c r="D49" s="5" t="str">
        <f t="shared" si="1"/>
        <v>2020 год</v>
      </c>
      <c r="E49" s="6">
        <f>'Приложение 4'!$O$105</f>
        <v>0</v>
      </c>
      <c r="F49" s="6">
        <f>'Приложение 4'!$O$106</f>
        <v>0</v>
      </c>
      <c r="G49" s="6">
        <v>0</v>
      </c>
      <c r="H49" s="6">
        <v>0</v>
      </c>
      <c r="I49" s="6">
        <f t="shared" si="0"/>
        <v>0</v>
      </c>
    </row>
    <row r="50" spans="2:9" ht="15.75" thickBot="1">
      <c r="B50" s="97"/>
      <c r="C50" s="93"/>
      <c r="D50" s="5" t="str">
        <f t="shared" si="1"/>
        <v>2021 год</v>
      </c>
      <c r="E50" s="6">
        <f>'Приложение 4'!$P$105</f>
        <v>0</v>
      </c>
      <c r="F50" s="6">
        <f>'Приложение 4'!$P$106</f>
        <v>0</v>
      </c>
      <c r="G50" s="6">
        <v>0</v>
      </c>
      <c r="H50" s="6">
        <v>0</v>
      </c>
      <c r="I50" s="6">
        <f t="shared" si="0"/>
        <v>0</v>
      </c>
    </row>
    <row r="51" spans="2:9" ht="15.75" thickBot="1">
      <c r="B51" s="97"/>
      <c r="C51" s="91" t="s">
        <v>96</v>
      </c>
      <c r="D51" s="5" t="str">
        <f>D45</f>
        <v>2016 год</v>
      </c>
      <c r="E51" s="6">
        <v>0</v>
      </c>
      <c r="F51" s="6">
        <v>0</v>
      </c>
      <c r="G51" s="6">
        <v>0</v>
      </c>
      <c r="H51" s="6">
        <v>0</v>
      </c>
      <c r="I51" s="6">
        <f t="shared" si="0"/>
        <v>0</v>
      </c>
    </row>
    <row r="52" spans="2:9" ht="15.75" thickBot="1">
      <c r="B52" s="97"/>
      <c r="C52" s="92"/>
      <c r="D52" s="5" t="str">
        <f t="shared" si="1"/>
        <v>2017 год</v>
      </c>
      <c r="E52" s="6">
        <v>0</v>
      </c>
      <c r="F52" s="6">
        <v>0</v>
      </c>
      <c r="G52" s="6">
        <v>0</v>
      </c>
      <c r="H52" s="6">
        <v>0</v>
      </c>
      <c r="I52" s="6">
        <f t="shared" si="0"/>
        <v>0</v>
      </c>
    </row>
    <row r="53" spans="2:9" ht="15.75" thickBot="1">
      <c r="B53" s="97"/>
      <c r="C53" s="92"/>
      <c r="D53" s="5" t="str">
        <f t="shared" si="1"/>
        <v>2018 год</v>
      </c>
      <c r="E53" s="6">
        <v>0</v>
      </c>
      <c r="F53" s="6">
        <v>0</v>
      </c>
      <c r="G53" s="6">
        <v>0</v>
      </c>
      <c r="H53" s="6">
        <v>0</v>
      </c>
      <c r="I53" s="6">
        <f t="shared" si="0"/>
        <v>0</v>
      </c>
    </row>
    <row r="54" spans="2:9" ht="15.75" thickBot="1">
      <c r="B54" s="97"/>
      <c r="C54" s="92"/>
      <c r="D54" s="5" t="str">
        <f t="shared" si="1"/>
        <v>2019 год</v>
      </c>
      <c r="E54" s="6">
        <v>0</v>
      </c>
      <c r="F54" s="6">
        <v>0</v>
      </c>
      <c r="G54" s="6">
        <v>0</v>
      </c>
      <c r="H54" s="6">
        <v>0</v>
      </c>
      <c r="I54" s="6">
        <f t="shared" si="0"/>
        <v>0</v>
      </c>
    </row>
    <row r="55" spans="2:9" ht="15.75" thickBot="1">
      <c r="B55" s="97"/>
      <c r="C55" s="92"/>
      <c r="D55" s="5" t="str">
        <f t="shared" si="1"/>
        <v>2020 год</v>
      </c>
      <c r="E55" s="6">
        <v>0</v>
      </c>
      <c r="F55" s="6">
        <v>0</v>
      </c>
      <c r="G55" s="6">
        <v>0</v>
      </c>
      <c r="H55" s="6">
        <v>0</v>
      </c>
      <c r="I55" s="6">
        <f t="shared" si="0"/>
        <v>0</v>
      </c>
    </row>
    <row r="56" spans="2:9" ht="15.75" thickBot="1">
      <c r="B56" s="98"/>
      <c r="C56" s="93"/>
      <c r="D56" s="5" t="str">
        <f t="shared" si="1"/>
        <v>2021 год</v>
      </c>
      <c r="E56" s="6">
        <v>0</v>
      </c>
      <c r="F56" s="6">
        <v>0</v>
      </c>
      <c r="G56" s="6">
        <v>0</v>
      </c>
      <c r="H56" s="6">
        <v>0</v>
      </c>
      <c r="I56" s="6">
        <f t="shared" si="0"/>
        <v>0</v>
      </c>
    </row>
    <row r="57" spans="2:9" ht="15.75" customHeight="1" thickBot="1">
      <c r="B57" s="89" t="s">
        <v>97</v>
      </c>
      <c r="C57" s="95"/>
      <c r="D57" s="90"/>
      <c r="E57" s="6">
        <f>SUM(E3:E56)</f>
        <v>22871.2</v>
      </c>
      <c r="F57" s="6">
        <f>SUM(F3:F56)</f>
        <v>229.9</v>
      </c>
      <c r="G57" s="6">
        <v>0</v>
      </c>
      <c r="H57" s="6">
        <v>0</v>
      </c>
      <c r="I57" s="6">
        <f>SUM(I3:I56)</f>
        <v>23101.1</v>
      </c>
    </row>
    <row r="58" spans="9:10" ht="15">
      <c r="I58" s="7" t="str">
        <f>IF('Приложение 4'!Q18=I57,"+","-")</f>
        <v>-</v>
      </c>
      <c r="J58" s="8"/>
    </row>
    <row r="62" spans="2:5" ht="15.75" thickBot="1">
      <c r="B62" s="99" t="s">
        <v>159</v>
      </c>
      <c r="C62" s="99"/>
      <c r="D62" s="99"/>
      <c r="E62" s="99"/>
    </row>
    <row r="63" spans="2:5" ht="153.75" thickBot="1">
      <c r="B63" s="89" t="s">
        <v>99</v>
      </c>
      <c r="C63" s="90"/>
      <c r="D63" s="9" t="s">
        <v>101</v>
      </c>
      <c r="E63" s="9" t="s">
        <v>102</v>
      </c>
    </row>
    <row r="64" spans="2:5" ht="33.75" customHeight="1" thickBot="1">
      <c r="B64" s="91" t="s">
        <v>121</v>
      </c>
      <c r="C64" s="5" t="s">
        <v>88</v>
      </c>
      <c r="D64" s="10">
        <f>'Приложение 4'!$K$133</f>
        <v>286196.3</v>
      </c>
      <c r="E64" s="10">
        <f>SUM('Приложение 4'!K139:K144)+SUM('Приложение 4'!K134:K135)</f>
        <v>13597</v>
      </c>
    </row>
    <row r="65" spans="2:5" ht="33.75" customHeight="1" thickBot="1">
      <c r="B65" s="92"/>
      <c r="C65" s="5" t="s">
        <v>98</v>
      </c>
      <c r="D65" s="10">
        <f>'Приложение 4'!$L$133</f>
        <v>261766.4</v>
      </c>
      <c r="E65" s="10">
        <f>SUM('Приложение 4'!L139:L144)+'Приложение 4'!L134</f>
        <v>6340.7</v>
      </c>
    </row>
    <row r="66" spans="2:5" ht="33.75" customHeight="1" thickBot="1">
      <c r="B66" s="92"/>
      <c r="C66" s="5" t="s">
        <v>117</v>
      </c>
      <c r="D66" s="10">
        <f>'Приложение 4'!$M$133</f>
        <v>287079.8</v>
      </c>
      <c r="E66" s="10">
        <f>SUM('Приложение 4'!M139:M144)+'Приложение 4'!M134</f>
        <v>6306.8</v>
      </c>
    </row>
    <row r="67" spans="2:5" ht="33.75" customHeight="1" thickBot="1">
      <c r="B67" s="92"/>
      <c r="C67" s="5" t="s">
        <v>118</v>
      </c>
      <c r="D67" s="10">
        <f>'Приложение 4'!$N$133</f>
        <v>308881.7</v>
      </c>
      <c r="E67" s="10">
        <f>SUM('Приложение 4'!N139:N144)+'Приложение 4'!N134</f>
        <v>6604.1</v>
      </c>
    </row>
    <row r="68" spans="2:5" ht="33.75" customHeight="1" thickBot="1">
      <c r="B68" s="92"/>
      <c r="C68" s="5" t="s">
        <v>119</v>
      </c>
      <c r="D68" s="10">
        <f>'Приложение 4'!$O$133</f>
        <v>297099.2</v>
      </c>
      <c r="E68" s="10">
        <f>SUM('Приложение 4'!O139:O144)+'Приложение 4'!O134</f>
        <v>6849.2</v>
      </c>
    </row>
    <row r="69" spans="2:5" ht="33.75" customHeight="1" thickBot="1">
      <c r="B69" s="93"/>
      <c r="C69" s="5" t="s">
        <v>120</v>
      </c>
      <c r="D69" s="10">
        <f>'Приложение 4'!$P$133</f>
        <v>303051.2</v>
      </c>
      <c r="E69" s="10">
        <f>SUM('Приложение 4'!P139:P144)+'Приложение 4'!P134</f>
        <v>7048.6</v>
      </c>
    </row>
    <row r="70" spans="2:5" ht="15.75" thickBot="1">
      <c r="B70" s="89" t="s">
        <v>100</v>
      </c>
      <c r="C70" s="90"/>
      <c r="D70" s="10">
        <f>SUM(D64:D69)</f>
        <v>1744074.6</v>
      </c>
      <c r="E70" s="10">
        <f>SUM(E64:E69)</f>
        <v>46746.4</v>
      </c>
    </row>
    <row r="71" ht="15">
      <c r="E71" s="7" t="str">
        <f>IF(SUM('Приложение 4'!Q131:Q132)=E70,"+","-")</f>
        <v>-</v>
      </c>
    </row>
  </sheetData>
  <sheetProtection/>
  <mergeCells count="17">
    <mergeCell ref="B62:E62"/>
    <mergeCell ref="C27:C32"/>
    <mergeCell ref="C33:C38"/>
    <mergeCell ref="C45:C50"/>
    <mergeCell ref="B57:D57"/>
    <mergeCell ref="C39:C44"/>
    <mergeCell ref="C51:C56"/>
    <mergeCell ref="B70:C70"/>
    <mergeCell ref="B64:B69"/>
    <mergeCell ref="B1:I1"/>
    <mergeCell ref="B2:D2"/>
    <mergeCell ref="B3:B56"/>
    <mergeCell ref="B63:C63"/>
    <mergeCell ref="C3:C8"/>
    <mergeCell ref="C9:C14"/>
    <mergeCell ref="C15:C20"/>
    <mergeCell ref="C21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Рычков Алексей Валерьевич</dc:creator>
  <cp:keywords/>
  <dc:description/>
  <cp:lastModifiedBy>Власова Светлана Николаевна</cp:lastModifiedBy>
  <cp:lastPrinted>2019-10-03T09:23:05Z</cp:lastPrinted>
  <dcterms:created xsi:type="dcterms:W3CDTF">2013-08-13T06:57:14Z</dcterms:created>
  <dcterms:modified xsi:type="dcterms:W3CDTF">2020-01-13T08:41:58Z</dcterms:modified>
  <cp:category/>
  <cp:version/>
  <cp:contentType/>
  <cp:contentStatus/>
</cp:coreProperties>
</file>