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825" windowWidth="14430" windowHeight="13065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definedNames>
    <definedName name="_xlnm._FilterDatabase" localSheetId="0" hidden="1">'Приложение 4'!$E$8:$AG$156</definedName>
    <definedName name="_xlnm.Print_Area" localSheetId="0">'Приложение 4'!$B$1:$R$157</definedName>
  </definedNames>
  <calcPr fullCalcOnLoad="1" fullPrecision="0"/>
</workbook>
</file>

<file path=xl/sharedStrings.xml><?xml version="1.0" encoding="utf-8"?>
<sst xmlns="http://schemas.openxmlformats.org/spreadsheetml/2006/main" count="793" uniqueCount="186">
  <si>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</si>
  <si>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</si>
  <si>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</si>
  <si>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</si>
  <si>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Да/нет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</si>
  <si>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</si>
  <si>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</si>
  <si>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</si>
  <si>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</si>
  <si>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</si>
  <si>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</si>
  <si>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</si>
  <si>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</si>
  <si>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</si>
  <si>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</si>
  <si>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</si>
  <si>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</si>
  <si>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</si>
  <si>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</si>
  <si>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</si>
  <si>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</si>
  <si>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</si>
  <si>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</si>
  <si>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</si>
  <si>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</si>
  <si>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</si>
  <si>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</si>
  <si>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</si>
  <si>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</si>
  <si>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</si>
  <si>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</si>
  <si>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</si>
  <si>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</si>
  <si>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</si>
  <si>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</si>
  <si>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</si>
  <si>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</si>
  <si>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</si>
  <si>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</si>
  <si>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</si>
  <si>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</si>
  <si>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</si>
  <si>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</si>
  <si>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</si>
  <si>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</si>
  <si>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</si>
  <si>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</si>
  <si>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</si>
  <si>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</si>
  <si>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</si>
  <si>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</si>
  <si>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</si>
  <si>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</si>
  <si>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</si>
  <si>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</si>
  <si>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</si>
  <si>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</si>
  <si>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</si>
  <si>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</si>
  <si>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</si>
  <si>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</si>
  <si>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</si>
  <si>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</si>
  <si>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</si>
  <si>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</si>
  <si>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</si>
  <si>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</si>
  <si>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</si>
  <si>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</si>
  <si>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</si>
  <si>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</si>
  <si>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</si>
  <si>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</si>
  <si>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</si>
  <si>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</si>
  <si>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</si>
  <si>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</si>
  <si>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</si>
  <si>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</si>
  <si>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</si>
  <si>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</si>
  <si>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</si>
  <si>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</si>
  <si>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</si>
  <si>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</si>
  <si>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</si>
  <si>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</si>
  <si>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</si>
  <si>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</si>
  <si>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</si>
  <si>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</si>
  <si>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</si>
  <si>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</si>
  <si>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</si>
  <si>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</si>
  <si>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</si>
  <si>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</si>
  <si>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</si>
  <si>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</si>
  <si>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</si>
  <si>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</si>
  <si>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</si>
  <si>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</si>
  <si>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</si>
  <si>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</si>
  <si>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</si>
  <si>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</si>
  <si>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</si>
  <si>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</si>
  <si>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</si>
  <si>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</si>
  <si>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</si>
  <si>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</si>
  <si>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</si>
  <si>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</si>
  <si>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</si>
  <si>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</si>
  <si>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</si>
  <si>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</si>
  <si>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</si>
  <si>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</si>
  <si>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</si>
  <si>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</si>
  <si>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Муниципальная программа «Муниципальное управление Северодвинска на 2016-2021 годы» 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</si>
  <si>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</si>
  <si>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</si>
  <si>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</si>
  <si>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</si>
  <si>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</si>
  <si>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</si>
  <si>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</si>
  <si>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</si>
  <si>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</si>
  <si>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</si>
  <si>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</si>
  <si>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</si>
  <si>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</si>
  <si>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</si>
  <si>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</si>
  <si>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</si>
  <si>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</si>
  <si>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</si>
  <si>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</si>
  <si>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</si>
  <si>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</si>
  <si>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</si>
  <si>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</si>
  <si>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</si>
  <si>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</si>
  <si>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</si>
  <si>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</si>
  <si>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</si>
  <si>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Изменение</t>
  </si>
  <si>
    <t>Итого</t>
  </si>
  <si>
    <t>итого</t>
  </si>
  <si>
    <t>Проведение Всероссийской сельскохозяйственной переписи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</si>
  <si>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</si>
  <si>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</si>
  <si>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</si>
  <si>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</si>
  <si>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</si>
  <si>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</si>
  <si>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ПЗ</t>
  </si>
  <si>
    <t>Мероприятие 3.0.5 «Приобретение полиграфической продукции антикоррупционной направленности»</t>
  </si>
  <si>
    <t>Показатель 1 «Количество приобретеной полиграфической продукции антикоррупционной направленности»</t>
  </si>
  <si>
    <t>Мероприятие 4.0.3 «Приобретение полиграфической продукции антитеррористической направленности»</t>
  </si>
  <si>
    <t>«Муниципальное управление Северодвинска на 2016-2021 годы»</t>
  </si>
  <si>
    <t>Показатель 1 «Количество приобретенной полиграфической продукции антитеррористической направленности»</t>
  </si>
  <si>
    <t>Функционирование высшего должностного лица муниципального образования «Северодвинск»</t>
  </si>
  <si>
    <t>Мероприятие 2.0.1 «Обеспечение представительской деятельности Главы Северодвинска и Администрации Северодвинска»</t>
  </si>
  <si>
    <t>Год 
достижения</t>
  </si>
  <si>
    <t>Исходно</t>
  </si>
  <si>
    <t>Приложение 4
к муниципальной программе
«Муниципальное управление Северодвинска на 2016-2021 годы»,
утвержденной постановлением Администрации Северодвинска
от 09.02.2016 № 31-па
(в редакции от                                   №                 )</t>
  </si>
  <si>
    <t>Софинансирование части дополнительных расходов на повышение минимального размера оплаты труда</t>
  </si>
  <si>
    <t>Показатель 2 «Доля жителей Северодвинска, информированных о мероприятиях с участием Главы Северодвинска»</t>
  </si>
  <si>
    <t>Показатель 1 «Количество проведенных мероприятий с участием Главы Северодвинска»</t>
  </si>
  <si>
    <t>Административное мероприятие 2.0.2 «Работа с обращениями граждан, поступающими Главы Северодвинска и в Администрацию Северодвинска»</t>
  </si>
  <si>
    <t>Показатель 1 «Полнота ответов на обращения граждан к Главы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</si>
  <si>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Главе Северодвинска и в Администрацию Северодвинска»</t>
  </si>
  <si>
    <t>Административное мероприятие 9.0.1 «Ведение регулярного мониторинга медиапространства Северодвинска»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</si>
  <si>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</si>
  <si>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 xml:space="preserve">Ответственный исполнитель: Администрация Северодвинска в лице Административно-организационного управления.
Соисполнители: Управление делами, Отдел по связям со СМИ, Отдел бухгалтерского учета и отчетности </t>
  </si>
  <si>
    <t>М</t>
  </si>
  <si>
    <t xml:space="preserve">ед. </t>
  </si>
  <si>
    <t>Мероприятие 2.0.3 «Обеспечение деятельности муниципального казенного учреждения «Центр материально-технического обеспечения»</t>
  </si>
  <si>
    <t>Показатель 1 «Обустройство новых рабочих мест»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</si>
</sst>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179" fontId="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13" xfId="0" applyFont="1" applyBorder="1" applyAlignment="1" applyProtection="1">
      <alignment vertical="center" wrapText="1"/>
      <protection hidden="1"/>
    </xf>
    <xf numFmtId="180" fontId="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179" fontId="0" fillId="0" borderId="10" xfId="0" applyNumberFormat="1" applyBorder="1" applyAlignment="1" applyProtection="1">
      <alignment horizontal="right" vertical="center"/>
      <protection hidden="1"/>
    </xf>
    <xf numFmtId="181" fontId="10" fillId="0" borderId="0" xfId="0" applyNumberFormat="1" applyFont="1" applyAlignment="1" applyProtection="1">
      <alignment/>
      <protection hidden="1"/>
    </xf>
    <xf numFmtId="181" fontId="8" fillId="0" borderId="0" xfId="0" applyNumberFormat="1" applyFont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79" fontId="0" fillId="0" borderId="10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179" fontId="2" fillId="0" borderId="27" xfId="0" applyNumberFormat="1" applyFont="1" applyFill="1" applyBorder="1" applyAlignment="1" applyProtection="1">
      <alignment horizontal="center" vertical="center" wrapText="1"/>
      <protection/>
    </xf>
    <xf numFmtId="179" fontId="2" fillId="0" borderId="28" xfId="0" applyNumberFormat="1" applyFont="1" applyFill="1" applyBorder="1" applyAlignment="1" applyProtection="1">
      <alignment horizontal="center" vertical="center" wrapText="1"/>
      <protection/>
    </xf>
    <xf numFmtId="179" fontId="2" fillId="0" borderId="26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79" fontId="2" fillId="0" borderId="34" xfId="0" applyNumberFormat="1" applyFont="1" applyFill="1" applyBorder="1" applyAlignment="1" applyProtection="1">
      <alignment horizontal="center" vertical="center" wrapText="1"/>
      <protection/>
    </xf>
    <xf numFmtId="17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79" fontId="2" fillId="0" borderId="25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34" xfId="0" applyNumberFormat="1" applyFont="1" applyFill="1" applyBorder="1" applyAlignment="1" applyProtection="1">
      <alignment horizontal="center" vertical="center" wrapText="1"/>
      <protection/>
    </xf>
    <xf numFmtId="182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34" xfId="0" applyNumberFormat="1" applyFont="1" applyFill="1" applyBorder="1" applyAlignment="1" applyProtection="1">
      <alignment horizontal="center" vertical="center" wrapText="1"/>
      <protection/>
    </xf>
    <xf numFmtId="178" fontId="2" fillId="0" borderId="25" xfId="0" applyNumberFormat="1" applyFont="1" applyFill="1" applyBorder="1" applyAlignment="1" applyProtection="1">
      <alignment horizontal="center" vertical="center" wrapText="1"/>
      <protection/>
    </xf>
    <xf numFmtId="18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3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34" xfId="0" applyNumberFormat="1" applyFont="1" applyFill="1" applyBorder="1" applyAlignment="1" applyProtection="1">
      <alignment horizontal="center" vertical="center" wrapText="1"/>
      <protection/>
    </xf>
    <xf numFmtId="4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9" fontId="2" fillId="8" borderId="10" xfId="0" applyNumberFormat="1" applyFont="1" applyFill="1" applyBorder="1" applyAlignment="1" applyProtection="1">
      <alignment horizontal="center" vertical="center" wrapText="1"/>
      <protection/>
    </xf>
    <xf numFmtId="179" fontId="2" fillId="2" borderId="10" xfId="0" applyNumberFormat="1" applyFont="1" applyFill="1" applyBorder="1" applyAlignment="1" applyProtection="1">
      <alignment horizontal="center" vertical="center" wrapText="1"/>
      <protection/>
    </xf>
    <xf numFmtId="17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8" borderId="12" xfId="0" applyNumberFormat="1" applyFont="1" applyFill="1" applyBorder="1" applyAlignment="1" applyProtection="1">
      <alignment horizontal="center" vertical="center" wrapText="1"/>
      <protection/>
    </xf>
    <xf numFmtId="17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34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16" borderId="10" xfId="0" applyNumberFormat="1" applyFont="1" applyFill="1" applyBorder="1" applyAlignment="1" applyProtection="1">
      <alignment horizontal="center" vertical="center" wrapText="1"/>
      <protection/>
    </xf>
    <xf numFmtId="179" fontId="2" fillId="16" borderId="34" xfId="0" applyNumberFormat="1" applyFont="1" applyFill="1" applyBorder="1" applyAlignment="1" applyProtection="1">
      <alignment horizontal="center" vertical="center" wrapText="1"/>
      <protection/>
    </xf>
    <xf numFmtId="179" fontId="2" fillId="10" borderId="10" xfId="0" applyNumberFormat="1" applyFont="1" applyFill="1" applyBorder="1" applyAlignment="1" applyProtection="1">
      <alignment horizontal="center" vertical="center" wrapText="1"/>
      <protection/>
    </xf>
    <xf numFmtId="179" fontId="2" fillId="10" borderId="34" xfId="0" applyNumberFormat="1" applyFont="1" applyFill="1" applyBorder="1" applyAlignment="1" applyProtection="1">
      <alignment horizontal="center" vertical="center" wrapText="1"/>
      <protection/>
    </xf>
    <xf numFmtId="179" fontId="2" fillId="10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/>
    </xf>
    <xf numFmtId="179" fontId="2" fillId="16" borderId="12" xfId="0" applyNumberFormat="1" applyFont="1" applyFill="1" applyBorder="1" applyAlignment="1" applyProtection="1">
      <alignment horizontal="center" vertical="center" wrapText="1"/>
      <protection locked="0"/>
    </xf>
    <xf numFmtId="179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16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16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56" xfId="0" applyFont="1" applyFill="1" applyBorder="1" applyAlignment="1" applyProtection="1">
      <alignment horizontal="center" vertical="center" textRotation="90" wrapText="1"/>
      <protection/>
    </xf>
    <xf numFmtId="0" fontId="3" fillId="0" borderId="57" xfId="0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8" xfId="0" applyFont="1" applyFill="1" applyBorder="1" applyAlignment="1" applyProtection="1">
      <alignment horizontal="center" vertical="center" textRotation="90" wrapText="1"/>
      <protection/>
    </xf>
    <xf numFmtId="0" fontId="2" fillId="0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Fill="1" applyBorder="1" applyAlignment="1" applyProtection="1">
      <alignment horizontal="center" vertical="center" textRotation="90" wrapText="1"/>
      <protection/>
    </xf>
    <xf numFmtId="0" fontId="2" fillId="0" borderId="59" xfId="0" applyFont="1" applyFill="1" applyBorder="1" applyAlignment="1" applyProtection="1">
      <alignment horizontal="center" vertical="center" textRotation="90" wrapText="1"/>
      <protection/>
    </xf>
    <xf numFmtId="0" fontId="2" fillId="0" borderId="60" xfId="0" applyFont="1" applyFill="1" applyBorder="1" applyAlignment="1" applyProtection="1">
      <alignment horizontal="center" vertical="center" textRotation="90" wrapText="1"/>
      <protection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9" fontId="0" fillId="0" borderId="0" xfId="0" applyNumberFormat="1" applyFill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textRotation="90" wrapText="1"/>
      <protection hidden="1"/>
    </xf>
    <xf numFmtId="0" fontId="9" fillId="0" borderId="62" xfId="0" applyFont="1" applyBorder="1" applyAlignment="1" applyProtection="1">
      <alignment horizontal="center" vertical="center" textRotation="90" wrapText="1"/>
      <protection hidden="1"/>
    </xf>
    <xf numFmtId="0" fontId="9" fillId="0" borderId="63" xfId="0" applyFont="1" applyBorder="1" applyAlignment="1" applyProtection="1">
      <alignment horizontal="center" vertical="center" textRotation="90"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159"/>
  <sheetViews>
    <sheetView tabSelected="1" zoomScale="70" zoomScaleNormal="70" workbookViewId="0" topLeftCell="B1">
      <pane ySplit="8" topLeftCell="A39" activePane="bottomLeft" state="frozen"/>
      <selection pane="topLeft" activeCell="B1" sqref="B1"/>
      <selection pane="bottomLeft" activeCell="I42" sqref="I42"/>
    </sheetView>
  </sheetViews>
  <sheetFormatPr defaultColWidth="9.140625" defaultRowHeight="15"/>
  <cols>
    <col min="1" max="1" width="9.140625" style="24" hidden="1" customWidth="1"/>
    <col min="2" max="5" width="3.28125" style="24" customWidth="1"/>
    <col min="6" max="7" width="4.28125" style="24" customWidth="1"/>
    <col min="8" max="8" width="5.00390625" style="24" customWidth="1"/>
    <col min="9" max="9" width="67.00390625" style="24" customWidth="1"/>
    <col min="10" max="10" width="10.421875" style="24" customWidth="1"/>
    <col min="11" max="16" width="13.8515625" style="24" customWidth="1"/>
    <col min="17" max="17" width="14.7109375" style="24" customWidth="1"/>
    <col min="18" max="18" width="9.140625" style="24" customWidth="1"/>
    <col min="19" max="32" width="14.28125" style="24" customWidth="1"/>
    <col min="33" max="33" width="7.140625" style="24" customWidth="1"/>
    <col min="34" max="16384" width="9.140625" style="24" customWidth="1"/>
  </cols>
  <sheetData>
    <row r="1" spans="11:20" ht="97.5" customHeight="1">
      <c r="K1" s="140" t="s">
        <v>172</v>
      </c>
      <c r="L1" s="140"/>
      <c r="M1" s="140"/>
      <c r="N1" s="140"/>
      <c r="O1" s="140"/>
      <c r="P1" s="140"/>
      <c r="Q1" s="140"/>
      <c r="R1" s="140"/>
      <c r="S1" s="25"/>
      <c r="T1" s="25"/>
    </row>
    <row r="2" spans="2:20" ht="34.5" customHeight="1">
      <c r="B2" s="151" t="s">
        <v>149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26"/>
      <c r="T2" s="26"/>
    </row>
    <row r="3" spans="2:20" ht="40.5" customHeight="1">
      <c r="B3" s="152" t="s">
        <v>166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26"/>
      <c r="T3" s="26"/>
    </row>
    <row r="4" spans="2:23" ht="60.75" customHeight="1" thickBot="1">
      <c r="B4" s="153" t="s">
        <v>181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27"/>
      <c r="U4" s="108"/>
      <c r="V4" s="108"/>
      <c r="W4" s="108"/>
    </row>
    <row r="5" spans="1:23" ht="93" customHeight="1" thickBot="1">
      <c r="A5" s="163"/>
      <c r="B5" s="155" t="s">
        <v>111</v>
      </c>
      <c r="C5" s="156"/>
      <c r="D5" s="156"/>
      <c r="E5" s="156"/>
      <c r="F5" s="156"/>
      <c r="G5" s="156"/>
      <c r="H5" s="171" t="s">
        <v>66</v>
      </c>
      <c r="I5" s="145" t="s">
        <v>22</v>
      </c>
      <c r="J5" s="148" t="s">
        <v>23</v>
      </c>
      <c r="K5" s="157" t="s">
        <v>122</v>
      </c>
      <c r="L5" s="158"/>
      <c r="M5" s="158"/>
      <c r="N5" s="158"/>
      <c r="O5" s="158"/>
      <c r="P5" s="158"/>
      <c r="Q5" s="141" t="s">
        <v>25</v>
      </c>
      <c r="R5" s="142"/>
      <c r="S5" s="28"/>
      <c r="U5" s="107"/>
      <c r="V5" s="28"/>
      <c r="W5" s="28"/>
    </row>
    <row r="6" spans="1:33" ht="36" customHeight="1">
      <c r="A6" s="163"/>
      <c r="B6" s="161" t="s">
        <v>20</v>
      </c>
      <c r="C6" s="165" t="s">
        <v>29</v>
      </c>
      <c r="D6" s="165" t="s">
        <v>21</v>
      </c>
      <c r="E6" s="165" t="s">
        <v>30</v>
      </c>
      <c r="F6" s="167" t="s">
        <v>115</v>
      </c>
      <c r="G6" s="168"/>
      <c r="H6" s="172"/>
      <c r="I6" s="146"/>
      <c r="J6" s="149"/>
      <c r="K6" s="159"/>
      <c r="L6" s="160"/>
      <c r="M6" s="160"/>
      <c r="N6" s="160"/>
      <c r="O6" s="160"/>
      <c r="P6" s="160"/>
      <c r="Q6" s="143"/>
      <c r="R6" s="144"/>
      <c r="S6" s="141" t="s">
        <v>152</v>
      </c>
      <c r="T6" s="145"/>
      <c r="U6" s="145"/>
      <c r="V6" s="145"/>
      <c r="W6" s="145"/>
      <c r="X6" s="145"/>
      <c r="Y6" s="142"/>
      <c r="Z6" s="164" t="s">
        <v>171</v>
      </c>
      <c r="AA6" s="164"/>
      <c r="AB6" s="164"/>
      <c r="AC6" s="164"/>
      <c r="AD6" s="164"/>
      <c r="AE6" s="164"/>
      <c r="AF6" s="164"/>
      <c r="AG6" s="99" t="s">
        <v>162</v>
      </c>
    </row>
    <row r="7" spans="1:33" ht="83.25" customHeight="1" thickBot="1">
      <c r="A7" s="163"/>
      <c r="B7" s="162"/>
      <c r="C7" s="166"/>
      <c r="D7" s="166"/>
      <c r="E7" s="166"/>
      <c r="F7" s="169"/>
      <c r="G7" s="170"/>
      <c r="H7" s="172"/>
      <c r="I7" s="147"/>
      <c r="J7" s="150"/>
      <c r="K7" s="29">
        <v>2016</v>
      </c>
      <c r="L7" s="30">
        <v>2017</v>
      </c>
      <c r="M7" s="30">
        <v>2018</v>
      </c>
      <c r="N7" s="30">
        <v>2019</v>
      </c>
      <c r="O7" s="30">
        <v>2020</v>
      </c>
      <c r="P7" s="30">
        <v>2021</v>
      </c>
      <c r="Q7" s="31" t="s">
        <v>24</v>
      </c>
      <c r="R7" s="32" t="s">
        <v>170</v>
      </c>
      <c r="S7" s="93">
        <v>2016</v>
      </c>
      <c r="T7" s="30">
        <v>2017</v>
      </c>
      <c r="U7" s="30">
        <v>2018</v>
      </c>
      <c r="V7" s="30">
        <v>2019</v>
      </c>
      <c r="W7" s="30">
        <v>2020</v>
      </c>
      <c r="X7" s="30">
        <v>2021</v>
      </c>
      <c r="Y7" s="94" t="s">
        <v>154</v>
      </c>
      <c r="Z7" s="35">
        <v>2016</v>
      </c>
      <c r="AA7" s="30">
        <v>2017</v>
      </c>
      <c r="AB7" s="30">
        <v>2018</v>
      </c>
      <c r="AC7" s="30">
        <v>2019</v>
      </c>
      <c r="AD7" s="30">
        <v>2020</v>
      </c>
      <c r="AE7" s="30">
        <v>2021</v>
      </c>
      <c r="AF7" s="102" t="s">
        <v>153</v>
      </c>
      <c r="AG7" s="103"/>
    </row>
    <row r="8" spans="1:33" ht="16.5" thickBot="1">
      <c r="A8" s="24">
        <v>0</v>
      </c>
      <c r="B8" s="36">
        <v>1</v>
      </c>
      <c r="C8" s="37">
        <v>2</v>
      </c>
      <c r="D8" s="37">
        <v>3</v>
      </c>
      <c r="E8" s="38">
        <v>4</v>
      </c>
      <c r="F8" s="36">
        <v>5</v>
      </c>
      <c r="G8" s="39">
        <v>6</v>
      </c>
      <c r="H8" s="40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8">
        <v>15</v>
      </c>
      <c r="Q8" s="36">
        <v>16</v>
      </c>
      <c r="R8" s="38">
        <v>17</v>
      </c>
      <c r="S8" s="95"/>
      <c r="T8" s="96"/>
      <c r="U8" s="97"/>
      <c r="V8" s="97"/>
      <c r="W8" s="97"/>
      <c r="X8" s="97"/>
      <c r="Y8" s="98"/>
      <c r="Z8" s="40">
        <v>10</v>
      </c>
      <c r="AA8" s="37">
        <v>11</v>
      </c>
      <c r="AB8" s="37">
        <v>12</v>
      </c>
      <c r="AC8" s="37">
        <v>13</v>
      </c>
      <c r="AD8" s="37">
        <v>14</v>
      </c>
      <c r="AE8" s="38">
        <v>15</v>
      </c>
      <c r="AF8" s="105"/>
      <c r="AG8" s="106"/>
    </row>
    <row r="9" spans="1:33" ht="31.5">
      <c r="A9" s="24" t="str">
        <f>CONCATENATE(B9,C9,D9,E9,F9,G9,I9)</f>
        <v>M00000Муниципальная программа «Муниципальное управление Северодвинска на 2016-2021 годы» </v>
      </c>
      <c r="B9" s="43" t="s">
        <v>112</v>
      </c>
      <c r="C9" s="44">
        <v>0</v>
      </c>
      <c r="D9" s="44">
        <v>0</v>
      </c>
      <c r="E9" s="45">
        <v>0</v>
      </c>
      <c r="F9" s="43">
        <v>0</v>
      </c>
      <c r="G9" s="46">
        <v>0</v>
      </c>
      <c r="H9" s="47"/>
      <c r="I9" s="48" t="s">
        <v>123</v>
      </c>
      <c r="J9" s="44" t="s">
        <v>2</v>
      </c>
      <c r="K9" s="49">
        <f>K18+K133</f>
        <v>297842.9</v>
      </c>
      <c r="L9" s="49">
        <f>L18+L133</f>
        <v>263892</v>
      </c>
      <c r="M9" s="49">
        <f>M18+M133</f>
        <v>289605.6</v>
      </c>
      <c r="N9" s="49">
        <f>N18+N133</f>
        <v>310320.9</v>
      </c>
      <c r="O9" s="49">
        <f>O18+O133</f>
        <v>298809.2</v>
      </c>
      <c r="P9" s="49">
        <f>P18+P133</f>
        <v>304761.2</v>
      </c>
      <c r="Q9" s="51">
        <f>SUM(K9:P9)</f>
        <v>1765231.8</v>
      </c>
      <c r="R9" s="45">
        <v>2021</v>
      </c>
      <c r="S9" s="52">
        <f aca="true" t="shared" si="0" ref="S9:X14">K9-Z9</f>
        <v>0</v>
      </c>
      <c r="T9" s="53">
        <f t="shared" si="0"/>
        <v>0</v>
      </c>
      <c r="U9" s="53">
        <f t="shared" si="0"/>
        <v>0</v>
      </c>
      <c r="V9" s="53">
        <f t="shared" si="0"/>
        <v>1480</v>
      </c>
      <c r="W9" s="53">
        <f t="shared" si="0"/>
        <v>0</v>
      </c>
      <c r="X9" s="109">
        <f t="shared" si="0"/>
        <v>0</v>
      </c>
      <c r="Y9" s="110">
        <f aca="true" t="shared" si="1" ref="Y9:Y17">Q9-AF9</f>
        <v>1480</v>
      </c>
      <c r="Z9" s="49">
        <v>297842.9</v>
      </c>
      <c r="AA9" s="49">
        <v>263892</v>
      </c>
      <c r="AB9" s="49">
        <v>289605.6</v>
      </c>
      <c r="AC9" s="49">
        <v>308840.9</v>
      </c>
      <c r="AD9" s="49">
        <v>298809.2</v>
      </c>
      <c r="AE9" s="50">
        <v>304761.2</v>
      </c>
      <c r="AF9" s="51">
        <v>1763751.8</v>
      </c>
      <c r="AG9" s="104">
        <v>2021</v>
      </c>
    </row>
    <row r="10" spans="1:33" ht="15.75">
      <c r="A10" s="24" t="str">
        <f aca="true" t="shared" si="2" ref="A10:A75">CONCATENATE(B10,C10,D10,E10,F10,G10,I10)</f>
        <v>M00000Местный бюджет</v>
      </c>
      <c r="B10" s="54" t="s">
        <v>112</v>
      </c>
      <c r="C10" s="55">
        <v>0</v>
      </c>
      <c r="D10" s="55">
        <v>0</v>
      </c>
      <c r="E10" s="56">
        <v>0</v>
      </c>
      <c r="F10" s="54">
        <v>0</v>
      </c>
      <c r="G10" s="57">
        <v>0</v>
      </c>
      <c r="H10" s="58">
        <v>3</v>
      </c>
      <c r="I10" s="59" t="s">
        <v>79</v>
      </c>
      <c r="J10" s="42" t="s">
        <v>2</v>
      </c>
      <c r="K10" s="4">
        <f>K19+K130</f>
        <v>279162.6</v>
      </c>
      <c r="L10" s="4">
        <f>L19+L130</f>
        <v>257474.5</v>
      </c>
      <c r="M10" s="4">
        <f>M19+M130</f>
        <v>282492.2</v>
      </c>
      <c r="N10" s="4">
        <f>N19+N130</f>
        <v>302300.9</v>
      </c>
      <c r="O10" s="4">
        <f>O19+O130</f>
        <v>290490.5</v>
      </c>
      <c r="P10" s="4">
        <f>P19+P130</f>
        <v>296191.2</v>
      </c>
      <c r="Q10" s="61">
        <f>SUM(K10:P10)</f>
        <v>1708111.9</v>
      </c>
      <c r="R10" s="56">
        <v>2021</v>
      </c>
      <c r="S10" s="52">
        <f t="shared" si="0"/>
        <v>0</v>
      </c>
      <c r="T10" s="53">
        <f t="shared" si="0"/>
        <v>0</v>
      </c>
      <c r="U10" s="53">
        <f t="shared" si="0"/>
        <v>0</v>
      </c>
      <c r="V10" s="53">
        <f t="shared" si="0"/>
        <v>1480.1</v>
      </c>
      <c r="W10" s="53">
        <f t="shared" si="0"/>
        <v>0</v>
      </c>
      <c r="X10" s="109">
        <f t="shared" si="0"/>
        <v>0</v>
      </c>
      <c r="Y10" s="110">
        <f t="shared" si="1"/>
        <v>1480.1</v>
      </c>
      <c r="Z10" s="4">
        <v>279162.6</v>
      </c>
      <c r="AA10" s="4">
        <v>257474.5</v>
      </c>
      <c r="AB10" s="4">
        <v>282492.2</v>
      </c>
      <c r="AC10" s="4">
        <v>300820.8</v>
      </c>
      <c r="AD10" s="4">
        <v>290490.5</v>
      </c>
      <c r="AE10" s="60">
        <v>296191.2</v>
      </c>
      <c r="AF10" s="61">
        <v>1706631.8</v>
      </c>
      <c r="AG10" s="100">
        <v>2021</v>
      </c>
    </row>
    <row r="11" spans="1:33" ht="15.75">
      <c r="A11" s="24" t="str">
        <f t="shared" si="2"/>
        <v>M00000Областной бюджет</v>
      </c>
      <c r="B11" s="54" t="s">
        <v>112</v>
      </c>
      <c r="C11" s="55">
        <v>0</v>
      </c>
      <c r="D11" s="55">
        <v>0</v>
      </c>
      <c r="E11" s="56">
        <v>0</v>
      </c>
      <c r="F11" s="54">
        <v>0</v>
      </c>
      <c r="G11" s="57">
        <v>0</v>
      </c>
      <c r="H11" s="58">
        <v>2</v>
      </c>
      <c r="I11" s="59" t="s">
        <v>80</v>
      </c>
      <c r="J11" s="42" t="s">
        <v>2</v>
      </c>
      <c r="K11" s="4">
        <f>K20+K131</f>
        <v>18126.5</v>
      </c>
      <c r="L11" s="4">
        <f>L20+L131</f>
        <v>6417.5</v>
      </c>
      <c r="M11" s="4">
        <f>M20+M131</f>
        <v>6639.4</v>
      </c>
      <c r="N11" s="4">
        <f>N20+N131</f>
        <v>7940.3</v>
      </c>
      <c r="O11" s="4">
        <f>O20+O131</f>
        <v>8235.1</v>
      </c>
      <c r="P11" s="4">
        <f>P20+P131</f>
        <v>8520.4</v>
      </c>
      <c r="Q11" s="61">
        <f>SUM(K11:P11)</f>
        <v>55879.2</v>
      </c>
      <c r="R11" s="56">
        <v>2021</v>
      </c>
      <c r="S11" s="52">
        <f t="shared" si="0"/>
        <v>0</v>
      </c>
      <c r="T11" s="53">
        <f t="shared" si="0"/>
        <v>0</v>
      </c>
      <c r="U11" s="53">
        <f t="shared" si="0"/>
        <v>0</v>
      </c>
      <c r="V11" s="53">
        <f t="shared" si="0"/>
        <v>-0.1</v>
      </c>
      <c r="W11" s="53">
        <f t="shared" si="0"/>
        <v>0</v>
      </c>
      <c r="X11" s="109">
        <f t="shared" si="0"/>
        <v>0</v>
      </c>
      <c r="Y11" s="110">
        <f t="shared" si="1"/>
        <v>-0.1</v>
      </c>
      <c r="Z11" s="4">
        <v>18126.5</v>
      </c>
      <c r="AA11" s="4">
        <v>6417.5</v>
      </c>
      <c r="AB11" s="4">
        <v>6639.4</v>
      </c>
      <c r="AC11" s="4">
        <v>7940.4</v>
      </c>
      <c r="AD11" s="4">
        <v>8235.1</v>
      </c>
      <c r="AE11" s="60">
        <v>8520.4</v>
      </c>
      <c r="AF11" s="61">
        <v>55879.3</v>
      </c>
      <c r="AG11" s="100">
        <v>2021</v>
      </c>
    </row>
    <row r="12" spans="1:33" ht="15.75">
      <c r="A12" s="24" t="str">
        <f t="shared" si="2"/>
        <v>M00000Федеральный бюджет</v>
      </c>
      <c r="B12" s="54" t="s">
        <v>112</v>
      </c>
      <c r="C12" s="55">
        <v>0</v>
      </c>
      <c r="D12" s="55">
        <v>0</v>
      </c>
      <c r="E12" s="56">
        <v>0</v>
      </c>
      <c r="F12" s="54">
        <v>0</v>
      </c>
      <c r="G12" s="57">
        <v>0</v>
      </c>
      <c r="H12" s="58">
        <v>1</v>
      </c>
      <c r="I12" s="59" t="s">
        <v>84</v>
      </c>
      <c r="J12" s="42" t="s">
        <v>2</v>
      </c>
      <c r="K12" s="4">
        <f aca="true" t="shared" si="3" ref="K12:P12">K132</f>
        <v>553.8</v>
      </c>
      <c r="L12" s="4">
        <f t="shared" si="3"/>
        <v>0</v>
      </c>
      <c r="M12" s="4">
        <f t="shared" si="3"/>
        <v>474</v>
      </c>
      <c r="N12" s="4">
        <f t="shared" si="3"/>
        <v>79.7</v>
      </c>
      <c r="O12" s="4">
        <f t="shared" si="3"/>
        <v>83.6</v>
      </c>
      <c r="P12" s="4">
        <f t="shared" si="3"/>
        <v>49.6</v>
      </c>
      <c r="Q12" s="61">
        <f>SUM(K12:P12)</f>
        <v>1240.7</v>
      </c>
      <c r="R12" s="56">
        <v>2021</v>
      </c>
      <c r="S12" s="52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  <c r="X12" s="109">
        <f t="shared" si="0"/>
        <v>0</v>
      </c>
      <c r="Y12" s="110">
        <f t="shared" si="1"/>
        <v>0</v>
      </c>
      <c r="Z12" s="4">
        <v>553.8</v>
      </c>
      <c r="AA12" s="4">
        <v>0</v>
      </c>
      <c r="AB12" s="4">
        <v>474</v>
      </c>
      <c r="AC12" s="4">
        <v>79.7</v>
      </c>
      <c r="AD12" s="4">
        <v>83.6</v>
      </c>
      <c r="AE12" s="60">
        <v>49.6</v>
      </c>
      <c r="AF12" s="61">
        <v>1240.7</v>
      </c>
      <c r="AG12" s="100">
        <v>2021</v>
      </c>
    </row>
    <row r="13" spans="1:33" ht="31.5">
      <c r="A13" s="24" t="str">
        <f t="shared" si="2"/>
        <v>M10000Цель 1 «Повышение эффективности функционирования системы муниципального управления Северодвинска» </v>
      </c>
      <c r="B13" s="41" t="s">
        <v>112</v>
      </c>
      <c r="C13" s="42">
        <v>1</v>
      </c>
      <c r="D13" s="42">
        <v>0</v>
      </c>
      <c r="E13" s="62">
        <v>0</v>
      </c>
      <c r="F13" s="41">
        <v>0</v>
      </c>
      <c r="G13" s="63">
        <v>0</v>
      </c>
      <c r="H13" s="58"/>
      <c r="I13" s="64" t="s">
        <v>41</v>
      </c>
      <c r="J13" s="42" t="s">
        <v>2</v>
      </c>
      <c r="K13" s="4">
        <f>K18+K129</f>
        <v>297842.9</v>
      </c>
      <c r="L13" s="4">
        <f>L18+L129</f>
        <v>263892</v>
      </c>
      <c r="M13" s="4">
        <f>M18+M129</f>
        <v>289605.6</v>
      </c>
      <c r="N13" s="4">
        <f>N18+N129</f>
        <v>310320.9</v>
      </c>
      <c r="O13" s="4">
        <f>O18+O129</f>
        <v>298809.2</v>
      </c>
      <c r="P13" s="4">
        <f>P18+P129</f>
        <v>304761.2</v>
      </c>
      <c r="Q13" s="61">
        <f>SUM(K13:P13)</f>
        <v>1765231.8</v>
      </c>
      <c r="R13" s="56">
        <v>2021</v>
      </c>
      <c r="S13" s="52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1480</v>
      </c>
      <c r="W13" s="53">
        <f t="shared" si="0"/>
        <v>0</v>
      </c>
      <c r="X13" s="109">
        <f t="shared" si="0"/>
        <v>0</v>
      </c>
      <c r="Y13" s="110">
        <f t="shared" si="1"/>
        <v>1480</v>
      </c>
      <c r="Z13" s="4">
        <v>297842.9</v>
      </c>
      <c r="AA13" s="4">
        <v>263892</v>
      </c>
      <c r="AB13" s="4">
        <v>289605.6</v>
      </c>
      <c r="AC13" s="4">
        <v>308840.9</v>
      </c>
      <c r="AD13" s="4">
        <v>298809.2</v>
      </c>
      <c r="AE13" s="60">
        <v>304761.2</v>
      </c>
      <c r="AF13" s="61">
        <v>1763751.8</v>
      </c>
      <c r="AG13" s="100">
        <v>2021</v>
      </c>
    </row>
    <row r="14" spans="1:33" ht="31.5">
      <c r="A14" s="24" t="str">
        <f t="shared" si="2"/>
        <v>M10000Показатель 1 «Уровень удовлетворенности граждан работой Администрации Северодвинска»</v>
      </c>
      <c r="B14" s="41" t="s">
        <v>112</v>
      </c>
      <c r="C14" s="42">
        <v>1</v>
      </c>
      <c r="D14" s="42">
        <v>0</v>
      </c>
      <c r="E14" s="62">
        <v>0</v>
      </c>
      <c r="F14" s="41">
        <v>0</v>
      </c>
      <c r="G14" s="63">
        <v>0</v>
      </c>
      <c r="H14" s="58"/>
      <c r="I14" s="65" t="s">
        <v>144</v>
      </c>
      <c r="J14" s="42" t="s">
        <v>0</v>
      </c>
      <c r="K14" s="42">
        <v>65</v>
      </c>
      <c r="L14" s="42">
        <v>65</v>
      </c>
      <c r="M14" s="42">
        <v>65</v>
      </c>
      <c r="N14" s="42">
        <v>65</v>
      </c>
      <c r="O14" s="42">
        <v>65</v>
      </c>
      <c r="P14" s="62">
        <v>70</v>
      </c>
      <c r="Q14" s="41">
        <f>P14</f>
        <v>70</v>
      </c>
      <c r="R14" s="56">
        <v>2021</v>
      </c>
      <c r="S14" s="52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109">
        <f t="shared" si="0"/>
        <v>0</v>
      </c>
      <c r="Y14" s="110">
        <f t="shared" si="1"/>
        <v>0</v>
      </c>
      <c r="Z14" s="42">
        <v>65</v>
      </c>
      <c r="AA14" s="42">
        <v>65</v>
      </c>
      <c r="AB14" s="42">
        <v>65</v>
      </c>
      <c r="AC14" s="42">
        <v>65</v>
      </c>
      <c r="AD14" s="42">
        <v>65</v>
      </c>
      <c r="AE14" s="62">
        <v>70</v>
      </c>
      <c r="AF14" s="41">
        <v>70</v>
      </c>
      <c r="AG14" s="100">
        <v>2021</v>
      </c>
    </row>
    <row r="15" spans="1:33" ht="31.5">
      <c r="A15" s="24" t="str">
        <f t="shared" si="2"/>
        <v>M10000Показатель 2 «Уровень удовлетворенности граждан информационной открытостью Администрации Северодвинска»</v>
      </c>
      <c r="B15" s="41" t="s">
        <v>112</v>
      </c>
      <c r="C15" s="42">
        <v>1</v>
      </c>
      <c r="D15" s="42">
        <v>0</v>
      </c>
      <c r="E15" s="62">
        <v>0</v>
      </c>
      <c r="F15" s="41">
        <v>0</v>
      </c>
      <c r="G15" s="63">
        <v>0</v>
      </c>
      <c r="H15" s="58"/>
      <c r="I15" s="65" t="s">
        <v>145</v>
      </c>
      <c r="J15" s="42" t="s">
        <v>0</v>
      </c>
      <c r="K15" s="42">
        <v>60</v>
      </c>
      <c r="L15" s="42">
        <v>60</v>
      </c>
      <c r="M15" s="42">
        <v>60</v>
      </c>
      <c r="N15" s="42">
        <v>60</v>
      </c>
      <c r="O15" s="42">
        <v>60</v>
      </c>
      <c r="P15" s="62">
        <v>65</v>
      </c>
      <c r="Q15" s="41">
        <f>P15</f>
        <v>65</v>
      </c>
      <c r="R15" s="56">
        <v>2021</v>
      </c>
      <c r="S15" s="52">
        <f aca="true" t="shared" si="4" ref="S15:X17">K15-Z15</f>
        <v>0</v>
      </c>
      <c r="T15" s="53">
        <f t="shared" si="4"/>
        <v>0</v>
      </c>
      <c r="U15" s="53">
        <f t="shared" si="4"/>
        <v>0</v>
      </c>
      <c r="V15" s="53">
        <f t="shared" si="4"/>
        <v>0</v>
      </c>
      <c r="W15" s="53">
        <f t="shared" si="4"/>
        <v>0</v>
      </c>
      <c r="X15" s="109">
        <f t="shared" si="4"/>
        <v>0</v>
      </c>
      <c r="Y15" s="110">
        <f t="shared" si="1"/>
        <v>0</v>
      </c>
      <c r="Z15" s="42">
        <v>60</v>
      </c>
      <c r="AA15" s="42">
        <v>60</v>
      </c>
      <c r="AB15" s="42">
        <v>60</v>
      </c>
      <c r="AC15" s="42">
        <v>60</v>
      </c>
      <c r="AD15" s="42">
        <v>60</v>
      </c>
      <c r="AE15" s="62">
        <v>65</v>
      </c>
      <c r="AF15" s="41">
        <v>65</v>
      </c>
      <c r="AG15" s="100">
        <v>2021</v>
      </c>
    </row>
    <row r="16" spans="1:33" ht="31.5">
      <c r="A16" s="24" t="str">
        <f t="shared" si="2"/>
        <v>M10000Показатель 3 «Доля муниципальных служащих, имеющих постоянную мотивацию на профессиональное развитие»</v>
      </c>
      <c r="B16" s="41" t="s">
        <v>112</v>
      </c>
      <c r="C16" s="42">
        <v>1</v>
      </c>
      <c r="D16" s="42">
        <v>0</v>
      </c>
      <c r="E16" s="62">
        <v>0</v>
      </c>
      <c r="F16" s="41">
        <v>0</v>
      </c>
      <c r="G16" s="63">
        <v>0</v>
      </c>
      <c r="H16" s="58"/>
      <c r="I16" s="65" t="s">
        <v>126</v>
      </c>
      <c r="J16" s="42" t="s">
        <v>0</v>
      </c>
      <c r="K16" s="42">
        <v>86</v>
      </c>
      <c r="L16" s="42">
        <v>86</v>
      </c>
      <c r="M16" s="42">
        <v>86</v>
      </c>
      <c r="N16" s="42">
        <v>86</v>
      </c>
      <c r="O16" s="42">
        <v>86</v>
      </c>
      <c r="P16" s="42">
        <v>88</v>
      </c>
      <c r="Q16" s="41">
        <f>P16</f>
        <v>88</v>
      </c>
      <c r="R16" s="56">
        <v>2021</v>
      </c>
      <c r="S16" s="52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109">
        <f t="shared" si="4"/>
        <v>0</v>
      </c>
      <c r="Y16" s="110">
        <f t="shared" si="1"/>
        <v>0</v>
      </c>
      <c r="Z16" s="42">
        <v>86</v>
      </c>
      <c r="AA16" s="42">
        <v>86</v>
      </c>
      <c r="AB16" s="42">
        <v>86</v>
      </c>
      <c r="AC16" s="42">
        <v>86</v>
      </c>
      <c r="AD16" s="42">
        <v>86</v>
      </c>
      <c r="AE16" s="42">
        <v>88</v>
      </c>
      <c r="AF16" s="41">
        <v>88</v>
      </c>
      <c r="AG16" s="100">
        <v>2021</v>
      </c>
    </row>
    <row r="17" spans="1:33" ht="47.25">
      <c r="A17" s="24" t="str">
        <f t="shared" si="2"/>
        <v>M10000Показатель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v>
      </c>
      <c r="B17" s="41" t="s">
        <v>112</v>
      </c>
      <c r="C17" s="42">
        <v>1</v>
      </c>
      <c r="D17" s="42">
        <v>0</v>
      </c>
      <c r="E17" s="62">
        <v>0</v>
      </c>
      <c r="F17" s="41">
        <v>0</v>
      </c>
      <c r="G17" s="63">
        <v>0</v>
      </c>
      <c r="H17" s="58"/>
      <c r="I17" s="65" t="s">
        <v>140</v>
      </c>
      <c r="J17" s="42" t="s">
        <v>8</v>
      </c>
      <c r="K17" s="42">
        <v>2</v>
      </c>
      <c r="L17" s="42">
        <v>4</v>
      </c>
      <c r="M17" s="42">
        <v>4</v>
      </c>
      <c r="N17" s="42">
        <v>4</v>
      </c>
      <c r="O17" s="42">
        <v>4</v>
      </c>
      <c r="P17" s="62">
        <v>4</v>
      </c>
      <c r="Q17" s="41">
        <f>P17</f>
        <v>4</v>
      </c>
      <c r="R17" s="56">
        <v>2021</v>
      </c>
      <c r="S17" s="52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109">
        <f t="shared" si="4"/>
        <v>0</v>
      </c>
      <c r="Y17" s="110">
        <f t="shared" si="1"/>
        <v>0</v>
      </c>
      <c r="Z17" s="42">
        <v>2</v>
      </c>
      <c r="AA17" s="42">
        <v>4</v>
      </c>
      <c r="AB17" s="42">
        <v>4</v>
      </c>
      <c r="AC17" s="42">
        <v>4</v>
      </c>
      <c r="AD17" s="42">
        <v>4</v>
      </c>
      <c r="AE17" s="62">
        <v>4</v>
      </c>
      <c r="AF17" s="41">
        <v>4</v>
      </c>
      <c r="AG17" s="100">
        <v>2021</v>
      </c>
    </row>
    <row r="18" spans="1:33" ht="63">
      <c r="A18" s="24" t="str">
        <f t="shared" si="2"/>
        <v>M11000Подпрограмма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v>
      </c>
      <c r="B18" s="41" t="s">
        <v>112</v>
      </c>
      <c r="C18" s="42">
        <v>1</v>
      </c>
      <c r="D18" s="42">
        <v>1</v>
      </c>
      <c r="E18" s="62">
        <v>0</v>
      </c>
      <c r="F18" s="41">
        <v>0</v>
      </c>
      <c r="G18" s="63">
        <v>0</v>
      </c>
      <c r="H18" s="58"/>
      <c r="I18" s="59" t="s">
        <v>127</v>
      </c>
      <c r="J18" s="42" t="s">
        <v>2</v>
      </c>
      <c r="K18" s="4">
        <f>K21+K30+K42+K57+K68+K77+K86+K104+K116</f>
        <v>11646.6</v>
      </c>
      <c r="L18" s="4">
        <f>L21+L30+L42+L57+L68+L77+L86+L104+L116</f>
        <v>2125.6</v>
      </c>
      <c r="M18" s="4">
        <f>M21+M30+M42+M57+M68+M77+M86+M104+M116</f>
        <v>2525.8</v>
      </c>
      <c r="N18" s="4">
        <f>N21+N30+N42+N57+N68+N77+N86+N104+N116</f>
        <v>3190</v>
      </c>
      <c r="O18" s="4">
        <f>O21+O30+O42+O57+O68+O77+O86+O104+O116</f>
        <v>1710</v>
      </c>
      <c r="P18" s="4">
        <f>P21+P30+P42+P57+P68+P77+P86+P104+P116</f>
        <v>1710</v>
      </c>
      <c r="Q18" s="66">
        <f aca="true" t="shared" si="5" ref="Q18:Q23">SUM(K18:P18)</f>
        <v>22908</v>
      </c>
      <c r="R18" s="56">
        <v>2021</v>
      </c>
      <c r="S18" s="52">
        <f aca="true" t="shared" si="6" ref="S18:X19">K18-Z18</f>
        <v>0</v>
      </c>
      <c r="T18" s="53">
        <f t="shared" si="6"/>
        <v>0</v>
      </c>
      <c r="U18" s="53">
        <f t="shared" si="6"/>
        <v>0</v>
      </c>
      <c r="V18" s="53">
        <f t="shared" si="6"/>
        <v>1480</v>
      </c>
      <c r="W18" s="53">
        <f t="shared" si="6"/>
        <v>0</v>
      </c>
      <c r="X18" s="109">
        <f t="shared" si="6"/>
        <v>0</v>
      </c>
      <c r="Y18" s="110">
        <f aca="true" t="shared" si="7" ref="Y18:Y23">Q18-AF18</f>
        <v>1480</v>
      </c>
      <c r="Z18" s="4">
        <v>11646.6</v>
      </c>
      <c r="AA18" s="4">
        <v>2125.6</v>
      </c>
      <c r="AB18" s="4">
        <v>2525.8</v>
      </c>
      <c r="AC18" s="121">
        <v>1710</v>
      </c>
      <c r="AD18" s="121">
        <v>1710</v>
      </c>
      <c r="AE18" s="121">
        <v>1710</v>
      </c>
      <c r="AF18" s="66">
        <v>21428</v>
      </c>
      <c r="AG18" s="100">
        <v>2021</v>
      </c>
    </row>
    <row r="19" spans="1:33" ht="15.75">
      <c r="A19" s="24" t="str">
        <f t="shared" si="2"/>
        <v>M11000Местный бюджет</v>
      </c>
      <c r="B19" s="41" t="s">
        <v>112</v>
      </c>
      <c r="C19" s="42">
        <v>1</v>
      </c>
      <c r="D19" s="42">
        <v>1</v>
      </c>
      <c r="E19" s="62">
        <v>0</v>
      </c>
      <c r="F19" s="41">
        <v>0</v>
      </c>
      <c r="G19" s="63">
        <v>0</v>
      </c>
      <c r="H19" s="58">
        <v>3</v>
      </c>
      <c r="I19" s="59" t="s">
        <v>79</v>
      </c>
      <c r="J19" s="42" t="s">
        <v>2</v>
      </c>
      <c r="K19" s="4">
        <f>K22+K31+K43+K58+K69+K78+K87+K105+K117</f>
        <v>11569.1</v>
      </c>
      <c r="L19" s="4">
        <f>L22+L31+L43+L58+L69+L78+L87+L105+L117</f>
        <v>2048.8</v>
      </c>
      <c r="M19" s="4">
        <f>M22+M31+M43+M58+M69+M78+M87+M105+M117</f>
        <v>2450.2</v>
      </c>
      <c r="N19" s="4">
        <f>N22+N31+N43+N58+N69+N78+N87+N105+N117</f>
        <v>3190</v>
      </c>
      <c r="O19" s="4">
        <f>O22+O31+O43+O58+O69+O78+O87+O105+O117</f>
        <v>1710</v>
      </c>
      <c r="P19" s="4">
        <f>P22+P31+P43+P58+P69+P78+P87+P105+P117</f>
        <v>1710</v>
      </c>
      <c r="Q19" s="61">
        <f t="shared" si="5"/>
        <v>22678.1</v>
      </c>
      <c r="R19" s="56">
        <v>2021</v>
      </c>
      <c r="S19" s="52">
        <f t="shared" si="6"/>
        <v>0</v>
      </c>
      <c r="T19" s="53">
        <f t="shared" si="6"/>
        <v>0</v>
      </c>
      <c r="U19" s="53">
        <f t="shared" si="6"/>
        <v>0</v>
      </c>
      <c r="V19" s="53">
        <f t="shared" si="6"/>
        <v>1480</v>
      </c>
      <c r="W19" s="53">
        <f t="shared" si="6"/>
        <v>0</v>
      </c>
      <c r="X19" s="109">
        <f t="shared" si="6"/>
        <v>0</v>
      </c>
      <c r="Y19" s="110">
        <f t="shared" si="7"/>
        <v>1480</v>
      </c>
      <c r="Z19" s="4">
        <v>11569.1</v>
      </c>
      <c r="AA19" s="4">
        <v>2048.8</v>
      </c>
      <c r="AB19" s="4">
        <v>2450.2</v>
      </c>
      <c r="AC19" s="4">
        <v>1710</v>
      </c>
      <c r="AD19" s="4">
        <v>1710</v>
      </c>
      <c r="AE19" s="4">
        <v>1710</v>
      </c>
      <c r="AF19" s="61">
        <v>21198.1</v>
      </c>
      <c r="AG19" s="100">
        <v>2021</v>
      </c>
    </row>
    <row r="20" spans="1:33" ht="15.75">
      <c r="A20" s="24" t="str">
        <f t="shared" si="2"/>
        <v>M11000Областной бюджет</v>
      </c>
      <c r="B20" s="41" t="s">
        <v>112</v>
      </c>
      <c r="C20" s="42">
        <v>1</v>
      </c>
      <c r="D20" s="42">
        <v>1</v>
      </c>
      <c r="E20" s="62">
        <v>0</v>
      </c>
      <c r="F20" s="41">
        <v>0</v>
      </c>
      <c r="G20" s="63">
        <v>0</v>
      </c>
      <c r="H20" s="58">
        <v>2</v>
      </c>
      <c r="I20" s="59" t="s">
        <v>80</v>
      </c>
      <c r="J20" s="42" t="s">
        <v>2</v>
      </c>
      <c r="K20" s="4">
        <f>K23+K32+K44+K59+K70+K79+K88+K106+K118</f>
        <v>77.5</v>
      </c>
      <c r="L20" s="4">
        <f>L23+L32+L44+L59+L70+L79+L88+L106+L118</f>
        <v>76.8</v>
      </c>
      <c r="M20" s="4">
        <f>M23+M32+M44+M59+M70+M79+M88+M106+M118</f>
        <v>75.6</v>
      </c>
      <c r="N20" s="4">
        <f>N23+N32+N44+N59+N70+N79+N88+N106+N118</f>
        <v>0</v>
      </c>
      <c r="O20" s="4">
        <f>O23+O32+O44+O59+O70+O79+O88+O106+O118</f>
        <v>0</v>
      </c>
      <c r="P20" s="4">
        <f>P23+P32+P44+P59+P70+P79+P88+P106+P118</f>
        <v>0</v>
      </c>
      <c r="Q20" s="61">
        <f t="shared" si="5"/>
        <v>229.9</v>
      </c>
      <c r="R20" s="56">
        <v>2021</v>
      </c>
      <c r="S20" s="52">
        <f aca="true" t="shared" si="8" ref="S20:S27">K20-Z20</f>
        <v>0</v>
      </c>
      <c r="T20" s="53">
        <f aca="true" t="shared" si="9" ref="T20:T27">L20-AA20</f>
        <v>0</v>
      </c>
      <c r="U20" s="53">
        <f aca="true" t="shared" si="10" ref="U20:U27">M20-AB20</f>
        <v>0</v>
      </c>
      <c r="V20" s="53">
        <f aca="true" t="shared" si="11" ref="V20:V27">N20-AC20</f>
        <v>0</v>
      </c>
      <c r="W20" s="53">
        <f aca="true" t="shared" si="12" ref="W20:W27">O20-AD20</f>
        <v>0</v>
      </c>
      <c r="X20" s="109">
        <f aca="true" t="shared" si="13" ref="X20:X27">P20-AE20</f>
        <v>0</v>
      </c>
      <c r="Y20" s="110">
        <f t="shared" si="7"/>
        <v>0</v>
      </c>
      <c r="Z20" s="4">
        <v>77.5</v>
      </c>
      <c r="AA20" s="4">
        <v>76.8</v>
      </c>
      <c r="AB20" s="4">
        <v>75.6</v>
      </c>
      <c r="AC20" s="4">
        <v>0</v>
      </c>
      <c r="AD20" s="4">
        <v>0</v>
      </c>
      <c r="AE20" s="4">
        <v>0</v>
      </c>
      <c r="AF20" s="61">
        <v>229.9</v>
      </c>
      <c r="AG20" s="100">
        <v>2021</v>
      </c>
    </row>
    <row r="21" spans="1:33" ht="15.75">
      <c r="A21" s="24" t="str">
        <f t="shared" si="2"/>
        <v>M11100Задача 1 «Развитие кадрового потенциала»</v>
      </c>
      <c r="B21" s="41" t="s">
        <v>112</v>
      </c>
      <c r="C21" s="42">
        <v>1</v>
      </c>
      <c r="D21" s="42">
        <v>1</v>
      </c>
      <c r="E21" s="62">
        <v>1</v>
      </c>
      <c r="F21" s="41">
        <v>0</v>
      </c>
      <c r="G21" s="63">
        <v>0</v>
      </c>
      <c r="H21" s="58"/>
      <c r="I21" s="59" t="s">
        <v>73</v>
      </c>
      <c r="J21" s="42" t="s">
        <v>2</v>
      </c>
      <c r="K21" s="4">
        <f aca="true" t="shared" si="14" ref="K21:P21">K26</f>
        <v>300</v>
      </c>
      <c r="L21" s="4">
        <f t="shared" si="14"/>
        <v>500</v>
      </c>
      <c r="M21" s="4">
        <f t="shared" si="14"/>
        <v>531.4</v>
      </c>
      <c r="N21" s="125">
        <f t="shared" si="14"/>
        <v>500</v>
      </c>
      <c r="O21" s="125">
        <f t="shared" si="14"/>
        <v>500</v>
      </c>
      <c r="P21" s="126">
        <f t="shared" si="14"/>
        <v>500</v>
      </c>
      <c r="Q21" s="66">
        <f t="shared" si="5"/>
        <v>2831.4</v>
      </c>
      <c r="R21" s="56">
        <v>2021</v>
      </c>
      <c r="S21" s="52">
        <f t="shared" si="8"/>
        <v>0</v>
      </c>
      <c r="T21" s="53">
        <f t="shared" si="9"/>
        <v>0</v>
      </c>
      <c r="U21" s="53">
        <f t="shared" si="10"/>
        <v>0</v>
      </c>
      <c r="V21" s="53">
        <f t="shared" si="11"/>
        <v>0</v>
      </c>
      <c r="W21" s="53">
        <f t="shared" si="12"/>
        <v>0</v>
      </c>
      <c r="X21" s="109">
        <f t="shared" si="13"/>
        <v>0</v>
      </c>
      <c r="Y21" s="110">
        <f t="shared" si="7"/>
        <v>0</v>
      </c>
      <c r="Z21" s="4">
        <v>300</v>
      </c>
      <c r="AA21" s="4">
        <v>500</v>
      </c>
      <c r="AB21" s="4">
        <v>531.4</v>
      </c>
      <c r="AC21" s="4">
        <v>500</v>
      </c>
      <c r="AD21" s="4">
        <v>500</v>
      </c>
      <c r="AE21" s="60">
        <v>500</v>
      </c>
      <c r="AF21" s="66">
        <v>2831.4</v>
      </c>
      <c r="AG21" s="100">
        <v>2021</v>
      </c>
    </row>
    <row r="22" spans="1:33" ht="15.75">
      <c r="A22" s="24" t="str">
        <f t="shared" si="2"/>
        <v>M11100Местный бюджет</v>
      </c>
      <c r="B22" s="41" t="s">
        <v>112</v>
      </c>
      <c r="C22" s="42">
        <v>1</v>
      </c>
      <c r="D22" s="42">
        <v>1</v>
      </c>
      <c r="E22" s="62">
        <v>1</v>
      </c>
      <c r="F22" s="41">
        <v>0</v>
      </c>
      <c r="G22" s="63">
        <v>0</v>
      </c>
      <c r="H22" s="58">
        <v>3</v>
      </c>
      <c r="I22" s="59" t="s">
        <v>79</v>
      </c>
      <c r="J22" s="42" t="s">
        <v>2</v>
      </c>
      <c r="K22" s="4">
        <f aca="true" t="shared" si="15" ref="K22:P22">K26</f>
        <v>300</v>
      </c>
      <c r="L22" s="4">
        <f t="shared" si="15"/>
        <v>500</v>
      </c>
      <c r="M22" s="4">
        <f t="shared" si="15"/>
        <v>531.4</v>
      </c>
      <c r="N22" s="125">
        <f>N26</f>
        <v>500</v>
      </c>
      <c r="O22" s="125">
        <f t="shared" si="15"/>
        <v>500</v>
      </c>
      <c r="P22" s="126">
        <f t="shared" si="15"/>
        <v>500</v>
      </c>
      <c r="Q22" s="61">
        <f t="shared" si="5"/>
        <v>2831.4</v>
      </c>
      <c r="R22" s="56">
        <v>2021</v>
      </c>
      <c r="S22" s="52">
        <f t="shared" si="8"/>
        <v>0</v>
      </c>
      <c r="T22" s="53">
        <f t="shared" si="9"/>
        <v>0</v>
      </c>
      <c r="U22" s="53">
        <f t="shared" si="10"/>
        <v>0</v>
      </c>
      <c r="V22" s="53">
        <f t="shared" si="11"/>
        <v>0</v>
      </c>
      <c r="W22" s="53">
        <f t="shared" si="12"/>
        <v>0</v>
      </c>
      <c r="X22" s="109">
        <f t="shared" si="13"/>
        <v>0</v>
      </c>
      <c r="Y22" s="110">
        <f t="shared" si="7"/>
        <v>0</v>
      </c>
      <c r="Z22" s="4">
        <v>300</v>
      </c>
      <c r="AA22" s="4">
        <v>500</v>
      </c>
      <c r="AB22" s="4">
        <v>531.4</v>
      </c>
      <c r="AC22" s="4">
        <v>500</v>
      </c>
      <c r="AD22" s="4">
        <v>500</v>
      </c>
      <c r="AE22" s="60">
        <v>500</v>
      </c>
      <c r="AF22" s="61">
        <v>2831.4</v>
      </c>
      <c r="AG22" s="100">
        <v>2021</v>
      </c>
    </row>
    <row r="23" spans="1:33" ht="15.75">
      <c r="A23" s="24" t="str">
        <f t="shared" si="2"/>
        <v>M11100Областной бюджет</v>
      </c>
      <c r="B23" s="41" t="s">
        <v>112</v>
      </c>
      <c r="C23" s="42">
        <v>1</v>
      </c>
      <c r="D23" s="42">
        <v>1</v>
      </c>
      <c r="E23" s="62">
        <v>1</v>
      </c>
      <c r="F23" s="41">
        <v>0</v>
      </c>
      <c r="G23" s="63">
        <v>0</v>
      </c>
      <c r="H23" s="58">
        <v>2</v>
      </c>
      <c r="I23" s="59" t="s">
        <v>80</v>
      </c>
      <c r="J23" s="42" t="s">
        <v>2</v>
      </c>
      <c r="K23" s="4"/>
      <c r="L23" s="4"/>
      <c r="M23" s="4"/>
      <c r="N23" s="4"/>
      <c r="O23" s="4"/>
      <c r="P23" s="60"/>
      <c r="Q23" s="61">
        <f t="shared" si="5"/>
        <v>0</v>
      </c>
      <c r="R23" s="56">
        <v>2021</v>
      </c>
      <c r="S23" s="52">
        <f t="shared" si="8"/>
        <v>0</v>
      </c>
      <c r="T23" s="53">
        <f t="shared" si="9"/>
        <v>0</v>
      </c>
      <c r="U23" s="53">
        <f t="shared" si="10"/>
        <v>0</v>
      </c>
      <c r="V23" s="53">
        <f t="shared" si="11"/>
        <v>0</v>
      </c>
      <c r="W23" s="53">
        <f t="shared" si="12"/>
        <v>0</v>
      </c>
      <c r="X23" s="109">
        <f t="shared" si="13"/>
        <v>0</v>
      </c>
      <c r="Y23" s="110">
        <f t="shared" si="7"/>
        <v>0</v>
      </c>
      <c r="Z23" s="4"/>
      <c r="AA23" s="4"/>
      <c r="AB23" s="4"/>
      <c r="AC23" s="4"/>
      <c r="AD23" s="4"/>
      <c r="AE23" s="60"/>
      <c r="AF23" s="61">
        <v>0</v>
      </c>
      <c r="AG23" s="100">
        <v>2021</v>
      </c>
    </row>
    <row r="24" spans="1:33" ht="31.5">
      <c r="A24" s="24" t="str">
        <f t="shared" si="2"/>
        <v>M11100Показатель 1 «Доля муниципальных служащих, имеющих высшее образование» </v>
      </c>
      <c r="B24" s="41" t="s">
        <v>112</v>
      </c>
      <c r="C24" s="42">
        <v>1</v>
      </c>
      <c r="D24" s="42">
        <v>1</v>
      </c>
      <c r="E24" s="62">
        <v>1</v>
      </c>
      <c r="F24" s="41">
        <v>0</v>
      </c>
      <c r="G24" s="63">
        <v>0</v>
      </c>
      <c r="H24" s="58"/>
      <c r="I24" s="65" t="s">
        <v>128</v>
      </c>
      <c r="J24" s="42" t="s">
        <v>0</v>
      </c>
      <c r="K24" s="42">
        <v>94</v>
      </c>
      <c r="L24" s="42">
        <v>94</v>
      </c>
      <c r="M24" s="42">
        <v>94</v>
      </c>
      <c r="N24" s="42">
        <v>94</v>
      </c>
      <c r="O24" s="42">
        <v>94</v>
      </c>
      <c r="P24" s="42">
        <v>95</v>
      </c>
      <c r="Q24" s="41">
        <f>P24</f>
        <v>95</v>
      </c>
      <c r="R24" s="56">
        <v>2021</v>
      </c>
      <c r="S24" s="52">
        <f t="shared" si="8"/>
        <v>0</v>
      </c>
      <c r="T24" s="53">
        <f t="shared" si="9"/>
        <v>0</v>
      </c>
      <c r="U24" s="53">
        <f t="shared" si="10"/>
        <v>0</v>
      </c>
      <c r="V24" s="53">
        <f t="shared" si="11"/>
        <v>0</v>
      </c>
      <c r="W24" s="53">
        <f t="shared" si="12"/>
        <v>0</v>
      </c>
      <c r="X24" s="109">
        <f t="shared" si="13"/>
        <v>0</v>
      </c>
      <c r="Y24" s="110">
        <f>Q24-AF24</f>
        <v>0</v>
      </c>
      <c r="Z24" s="42">
        <v>94</v>
      </c>
      <c r="AA24" s="42">
        <v>94</v>
      </c>
      <c r="AB24" s="42">
        <v>94</v>
      </c>
      <c r="AC24" s="42">
        <v>94</v>
      </c>
      <c r="AD24" s="42">
        <v>94</v>
      </c>
      <c r="AE24" s="42">
        <v>95</v>
      </c>
      <c r="AF24" s="41">
        <v>95</v>
      </c>
      <c r="AG24" s="100">
        <v>2021</v>
      </c>
    </row>
    <row r="25" spans="1:33" ht="31.5">
      <c r="A25" s="24" t="str">
        <f t="shared" si="2"/>
        <v>M11100Показатель 2 «Доля муниципальных служащих, повышавших профессиональный уровень в течение года»</v>
      </c>
      <c r="B25" s="41" t="s">
        <v>112</v>
      </c>
      <c r="C25" s="42">
        <v>1</v>
      </c>
      <c r="D25" s="42">
        <v>1</v>
      </c>
      <c r="E25" s="62">
        <v>1</v>
      </c>
      <c r="F25" s="41">
        <v>0</v>
      </c>
      <c r="G25" s="63">
        <v>0</v>
      </c>
      <c r="H25" s="58"/>
      <c r="I25" s="65" t="s">
        <v>43</v>
      </c>
      <c r="J25" s="42" t="s">
        <v>0</v>
      </c>
      <c r="K25" s="42">
        <v>4</v>
      </c>
      <c r="L25" s="42">
        <v>4</v>
      </c>
      <c r="M25" s="42">
        <v>4</v>
      </c>
      <c r="N25" s="42">
        <v>4</v>
      </c>
      <c r="O25" s="42">
        <v>4</v>
      </c>
      <c r="P25" s="42">
        <v>5</v>
      </c>
      <c r="Q25" s="41">
        <f>P25</f>
        <v>5</v>
      </c>
      <c r="R25" s="56">
        <v>2021</v>
      </c>
      <c r="S25" s="52">
        <f t="shared" si="8"/>
        <v>0</v>
      </c>
      <c r="T25" s="53">
        <f t="shared" si="9"/>
        <v>0</v>
      </c>
      <c r="U25" s="53">
        <f t="shared" si="10"/>
        <v>0</v>
      </c>
      <c r="V25" s="53">
        <f t="shared" si="11"/>
        <v>0</v>
      </c>
      <c r="W25" s="53">
        <f t="shared" si="12"/>
        <v>0</v>
      </c>
      <c r="X25" s="109">
        <f t="shared" si="13"/>
        <v>0</v>
      </c>
      <c r="Y25" s="110">
        <f>Q25-AF25</f>
        <v>0</v>
      </c>
      <c r="Z25" s="42">
        <v>4</v>
      </c>
      <c r="AA25" s="42">
        <v>4</v>
      </c>
      <c r="AB25" s="42">
        <v>4</v>
      </c>
      <c r="AC25" s="42">
        <v>4</v>
      </c>
      <c r="AD25" s="42">
        <v>4</v>
      </c>
      <c r="AE25" s="42">
        <v>5</v>
      </c>
      <c r="AF25" s="41">
        <v>5</v>
      </c>
      <c r="AG25" s="100">
        <v>2021</v>
      </c>
    </row>
    <row r="26" spans="1:33" ht="47.25">
      <c r="A26" s="24" t="str">
        <f t="shared" si="2"/>
        <v>M11101Мероприятие 1.0.1 «Организация получения дополнительного профессионального образования и переподготовки муниципальных служащих»</v>
      </c>
      <c r="B26" s="41" t="s">
        <v>112</v>
      </c>
      <c r="C26" s="42">
        <v>1</v>
      </c>
      <c r="D26" s="42">
        <v>1</v>
      </c>
      <c r="E26" s="62">
        <v>1</v>
      </c>
      <c r="F26" s="41">
        <v>0</v>
      </c>
      <c r="G26" s="63">
        <v>1</v>
      </c>
      <c r="H26" s="58">
        <v>3</v>
      </c>
      <c r="I26" s="65" t="s">
        <v>141</v>
      </c>
      <c r="J26" s="42" t="s">
        <v>2</v>
      </c>
      <c r="K26" s="4">
        <v>300</v>
      </c>
      <c r="L26" s="4">
        <v>500</v>
      </c>
      <c r="M26" s="4">
        <v>531.4</v>
      </c>
      <c r="N26" s="125">
        <v>500</v>
      </c>
      <c r="O26" s="127">
        <v>500</v>
      </c>
      <c r="P26" s="127">
        <v>500</v>
      </c>
      <c r="Q26" s="66">
        <f>SUM(K26:P26)</f>
        <v>2831.4</v>
      </c>
      <c r="R26" s="56">
        <v>2021</v>
      </c>
      <c r="S26" s="52">
        <f t="shared" si="8"/>
        <v>0</v>
      </c>
      <c r="T26" s="53">
        <f t="shared" si="9"/>
        <v>0</v>
      </c>
      <c r="U26" s="53">
        <f t="shared" si="10"/>
        <v>0</v>
      </c>
      <c r="V26" s="53">
        <f t="shared" si="11"/>
        <v>0</v>
      </c>
      <c r="W26" s="53">
        <f t="shared" si="12"/>
        <v>0</v>
      </c>
      <c r="X26" s="109">
        <f t="shared" si="13"/>
        <v>0</v>
      </c>
      <c r="Y26" s="110">
        <f>Q26-AF26</f>
        <v>0</v>
      </c>
      <c r="Z26" s="4">
        <v>300</v>
      </c>
      <c r="AA26" s="4">
        <v>500</v>
      </c>
      <c r="AB26" s="4">
        <v>531.4</v>
      </c>
      <c r="AC26" s="113">
        <v>500</v>
      </c>
      <c r="AD26" s="117">
        <v>500</v>
      </c>
      <c r="AE26" s="117">
        <v>500</v>
      </c>
      <c r="AF26" s="66">
        <v>2831.4</v>
      </c>
      <c r="AG26" s="100">
        <v>2021</v>
      </c>
    </row>
    <row r="27" spans="1:33" ht="47.25">
      <c r="A27" s="24" t="str">
        <f t="shared" si="2"/>
        <v>M11101Показатель 1 «Количество муниципальных служащих, прошедших переподготовку и (или) получивших дополнительное профессиональное образование»</v>
      </c>
      <c r="B27" s="41" t="s">
        <v>112</v>
      </c>
      <c r="C27" s="42">
        <v>1</v>
      </c>
      <c r="D27" s="42">
        <v>1</v>
      </c>
      <c r="E27" s="62">
        <v>1</v>
      </c>
      <c r="F27" s="41">
        <v>0</v>
      </c>
      <c r="G27" s="63">
        <v>1</v>
      </c>
      <c r="H27" s="58"/>
      <c r="I27" s="65" t="s">
        <v>146</v>
      </c>
      <c r="J27" s="42" t="s">
        <v>1</v>
      </c>
      <c r="K27" s="42">
        <v>20</v>
      </c>
      <c r="L27" s="42">
        <v>20</v>
      </c>
      <c r="M27" s="42">
        <v>20</v>
      </c>
      <c r="N27" s="42">
        <v>22</v>
      </c>
      <c r="O27" s="42">
        <v>22</v>
      </c>
      <c r="P27" s="62">
        <v>25</v>
      </c>
      <c r="Q27" s="66">
        <f>SUM(K27:P27)</f>
        <v>129</v>
      </c>
      <c r="R27" s="56">
        <v>2021</v>
      </c>
      <c r="S27" s="52">
        <f t="shared" si="8"/>
        <v>0</v>
      </c>
      <c r="T27" s="53">
        <f t="shared" si="9"/>
        <v>0</v>
      </c>
      <c r="U27" s="53">
        <f t="shared" si="10"/>
        <v>0</v>
      </c>
      <c r="V27" s="53">
        <f t="shared" si="11"/>
        <v>0</v>
      </c>
      <c r="W27" s="53">
        <f t="shared" si="12"/>
        <v>0</v>
      </c>
      <c r="X27" s="109">
        <f t="shared" si="13"/>
        <v>0</v>
      </c>
      <c r="Y27" s="110">
        <f>Q27-AF27</f>
        <v>0</v>
      </c>
      <c r="Z27" s="42">
        <v>20</v>
      </c>
      <c r="AA27" s="42">
        <v>20</v>
      </c>
      <c r="AB27" s="42">
        <v>20</v>
      </c>
      <c r="AC27" s="42">
        <v>22</v>
      </c>
      <c r="AD27" s="42">
        <v>22</v>
      </c>
      <c r="AE27" s="62">
        <v>25</v>
      </c>
      <c r="AF27" s="66">
        <v>129</v>
      </c>
      <c r="AG27" s="100">
        <v>2021</v>
      </c>
    </row>
    <row r="28" spans="1:33" ht="63">
      <c r="A28" s="24" t="str">
        <f t="shared" si="2"/>
        <v>M11102Административное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v>
      </c>
      <c r="B28" s="41" t="s">
        <v>112</v>
      </c>
      <c r="C28" s="42">
        <v>1</v>
      </c>
      <c r="D28" s="42">
        <v>1</v>
      </c>
      <c r="E28" s="62">
        <v>1</v>
      </c>
      <c r="F28" s="41">
        <v>0</v>
      </c>
      <c r="G28" s="63">
        <v>2</v>
      </c>
      <c r="H28" s="58"/>
      <c r="I28" s="65" t="s">
        <v>42</v>
      </c>
      <c r="J28" s="42" t="s">
        <v>13</v>
      </c>
      <c r="K28" s="42" t="s">
        <v>5</v>
      </c>
      <c r="L28" s="42" t="s">
        <v>5</v>
      </c>
      <c r="M28" s="42" t="s">
        <v>5</v>
      </c>
      <c r="N28" s="42" t="s">
        <v>5</v>
      </c>
      <c r="O28" s="42" t="s">
        <v>5</v>
      </c>
      <c r="P28" s="62" t="s">
        <v>5</v>
      </c>
      <c r="Q28" s="41" t="s">
        <v>5</v>
      </c>
      <c r="R28" s="56">
        <v>2021</v>
      </c>
      <c r="S28" s="52"/>
      <c r="T28" s="53"/>
      <c r="U28" s="53"/>
      <c r="V28" s="53"/>
      <c r="W28" s="53"/>
      <c r="X28" s="109"/>
      <c r="Y28" s="110"/>
      <c r="Z28" s="42" t="s">
        <v>5</v>
      </c>
      <c r="AA28" s="42" t="s">
        <v>5</v>
      </c>
      <c r="AB28" s="42" t="s">
        <v>5</v>
      </c>
      <c r="AC28" s="42" t="s">
        <v>5</v>
      </c>
      <c r="AD28" s="42" t="s">
        <v>5</v>
      </c>
      <c r="AE28" s="62" t="s">
        <v>5</v>
      </c>
      <c r="AF28" s="41" t="s">
        <v>5</v>
      </c>
      <c r="AG28" s="100">
        <v>2021</v>
      </c>
    </row>
    <row r="29" spans="1:33" ht="47.25">
      <c r="A29" s="24" t="str">
        <f t="shared" si="2"/>
        <v>M11102Показатель 1 «Уровень выполнения индивидуальных планов подготовки сотрудниками, включенными в резерв управленческих кадров»</v>
      </c>
      <c r="B29" s="41" t="s">
        <v>112</v>
      </c>
      <c r="C29" s="42">
        <v>1</v>
      </c>
      <c r="D29" s="42">
        <v>1</v>
      </c>
      <c r="E29" s="62">
        <v>1</v>
      </c>
      <c r="F29" s="41">
        <v>0</v>
      </c>
      <c r="G29" s="63">
        <v>2</v>
      </c>
      <c r="H29" s="58"/>
      <c r="I29" s="65" t="s">
        <v>3</v>
      </c>
      <c r="J29" s="42" t="s">
        <v>0</v>
      </c>
      <c r="K29" s="42">
        <v>100</v>
      </c>
      <c r="L29" s="42">
        <v>100</v>
      </c>
      <c r="M29" s="42">
        <v>100</v>
      </c>
      <c r="N29" s="42">
        <v>100</v>
      </c>
      <c r="O29" s="42">
        <v>100</v>
      </c>
      <c r="P29" s="62">
        <v>100</v>
      </c>
      <c r="Q29" s="41">
        <f>P29</f>
        <v>100</v>
      </c>
      <c r="R29" s="56">
        <v>2021</v>
      </c>
      <c r="S29" s="52">
        <f aca="true" t="shared" si="16" ref="S29:S38">K29-Z29</f>
        <v>0</v>
      </c>
      <c r="T29" s="53">
        <f aca="true" t="shared" si="17" ref="T29:T38">L29-AA29</f>
        <v>0</v>
      </c>
      <c r="U29" s="53">
        <f aca="true" t="shared" si="18" ref="U29:U38">M29-AB29</f>
        <v>0</v>
      </c>
      <c r="V29" s="53">
        <f>N29-AC29</f>
        <v>0</v>
      </c>
      <c r="W29" s="53">
        <f aca="true" t="shared" si="19" ref="W29:W38">O29-AD29</f>
        <v>0</v>
      </c>
      <c r="X29" s="109">
        <f aca="true" t="shared" si="20" ref="X29:X38">P29-AE29</f>
        <v>0</v>
      </c>
      <c r="Y29" s="110">
        <f aca="true" t="shared" si="21" ref="Y29:Y38">Q29-AF29</f>
        <v>0</v>
      </c>
      <c r="Z29" s="42">
        <v>100</v>
      </c>
      <c r="AA29" s="42">
        <v>100</v>
      </c>
      <c r="AB29" s="42">
        <v>100</v>
      </c>
      <c r="AC29" s="42">
        <v>100</v>
      </c>
      <c r="AD29" s="42">
        <v>100</v>
      </c>
      <c r="AE29" s="62">
        <v>100</v>
      </c>
      <c r="AF29" s="41">
        <v>100</v>
      </c>
      <c r="AG29" s="100">
        <v>2021</v>
      </c>
    </row>
    <row r="30" spans="1:33" ht="47.25">
      <c r="A30" s="24" t="str">
        <f t="shared" si="2"/>
        <v>M11200Задача 2 «Улучшение организационного обеспечения эффективного выполнения органами Администрации Северодвинска возложенных на них функций»</v>
      </c>
      <c r="B30" s="41" t="s">
        <v>112</v>
      </c>
      <c r="C30" s="42">
        <v>1</v>
      </c>
      <c r="D30" s="42">
        <v>1</v>
      </c>
      <c r="E30" s="62">
        <v>2</v>
      </c>
      <c r="F30" s="41">
        <v>0</v>
      </c>
      <c r="G30" s="63">
        <v>0</v>
      </c>
      <c r="H30" s="58"/>
      <c r="I30" s="59" t="s">
        <v>67</v>
      </c>
      <c r="J30" s="42" t="s">
        <v>2</v>
      </c>
      <c r="K30" s="4">
        <f aca="true" t="shared" si="22" ref="K30:P30">K31+K32</f>
        <v>1550</v>
      </c>
      <c r="L30" s="4">
        <f t="shared" si="22"/>
        <v>1500</v>
      </c>
      <c r="M30" s="4">
        <f t="shared" si="22"/>
        <v>1870</v>
      </c>
      <c r="N30" s="4">
        <f t="shared" si="22"/>
        <v>2680</v>
      </c>
      <c r="O30" s="4">
        <f t="shared" si="22"/>
        <v>1200</v>
      </c>
      <c r="P30" s="4">
        <f t="shared" si="22"/>
        <v>1200</v>
      </c>
      <c r="Q30" s="66">
        <f>SUM(K30:P30)</f>
        <v>10000</v>
      </c>
      <c r="R30" s="56">
        <v>2021</v>
      </c>
      <c r="S30" s="52">
        <f aca="true" t="shared" si="23" ref="S30:X33">K30-Z30</f>
        <v>0</v>
      </c>
      <c r="T30" s="53">
        <f t="shared" si="23"/>
        <v>0</v>
      </c>
      <c r="U30" s="53">
        <f t="shared" si="23"/>
        <v>0</v>
      </c>
      <c r="V30" s="53">
        <f t="shared" si="23"/>
        <v>1480</v>
      </c>
      <c r="W30" s="53">
        <f t="shared" si="23"/>
        <v>0</v>
      </c>
      <c r="X30" s="109">
        <f t="shared" si="23"/>
        <v>0</v>
      </c>
      <c r="Y30" s="110">
        <f t="shared" si="21"/>
        <v>1480</v>
      </c>
      <c r="Z30" s="4">
        <v>1550</v>
      </c>
      <c r="AA30" s="4">
        <v>1500</v>
      </c>
      <c r="AB30" s="4">
        <v>1870</v>
      </c>
      <c r="AC30" s="113">
        <v>1200</v>
      </c>
      <c r="AD30" s="113">
        <v>1200</v>
      </c>
      <c r="AE30" s="118">
        <v>1200</v>
      </c>
      <c r="AF30" s="66">
        <v>8520</v>
      </c>
      <c r="AG30" s="100">
        <v>2021</v>
      </c>
    </row>
    <row r="31" spans="1:33" ht="15.75">
      <c r="A31" s="24" t="str">
        <f t="shared" si="2"/>
        <v>M11200Местный бюджет</v>
      </c>
      <c r="B31" s="41" t="s">
        <v>112</v>
      </c>
      <c r="C31" s="42">
        <v>1</v>
      </c>
      <c r="D31" s="42">
        <v>1</v>
      </c>
      <c r="E31" s="62">
        <v>2</v>
      </c>
      <c r="F31" s="41">
        <v>0</v>
      </c>
      <c r="G31" s="63">
        <v>0</v>
      </c>
      <c r="H31" s="58">
        <v>3</v>
      </c>
      <c r="I31" s="59" t="s">
        <v>79</v>
      </c>
      <c r="J31" s="42" t="s">
        <v>2</v>
      </c>
      <c r="K31" s="4">
        <f aca="true" t="shared" si="24" ref="K31:P31">K35+K40</f>
        <v>1550</v>
      </c>
      <c r="L31" s="4">
        <f t="shared" si="24"/>
        <v>1500</v>
      </c>
      <c r="M31" s="4">
        <f t="shared" si="24"/>
        <v>1870</v>
      </c>
      <c r="N31" s="4">
        <f t="shared" si="24"/>
        <v>2680</v>
      </c>
      <c r="O31" s="4">
        <f t="shared" si="24"/>
        <v>1200</v>
      </c>
      <c r="P31" s="4">
        <f t="shared" si="24"/>
        <v>1200</v>
      </c>
      <c r="Q31" s="61">
        <f>SUM(K31:P31)</f>
        <v>10000</v>
      </c>
      <c r="R31" s="56">
        <v>2021</v>
      </c>
      <c r="S31" s="52">
        <f t="shared" si="23"/>
        <v>0</v>
      </c>
      <c r="T31" s="53">
        <f t="shared" si="23"/>
        <v>0</v>
      </c>
      <c r="U31" s="53">
        <f t="shared" si="23"/>
        <v>0</v>
      </c>
      <c r="V31" s="53">
        <f t="shared" si="23"/>
        <v>1480</v>
      </c>
      <c r="W31" s="53">
        <f t="shared" si="23"/>
        <v>0</v>
      </c>
      <c r="X31" s="109">
        <f t="shared" si="23"/>
        <v>0</v>
      </c>
      <c r="Y31" s="110">
        <f t="shared" si="21"/>
        <v>1480</v>
      </c>
      <c r="Z31" s="4">
        <v>1550</v>
      </c>
      <c r="AA31" s="4">
        <v>1500</v>
      </c>
      <c r="AB31" s="4">
        <v>1870</v>
      </c>
      <c r="AC31" s="113">
        <v>1200</v>
      </c>
      <c r="AD31" s="113">
        <v>1200</v>
      </c>
      <c r="AE31" s="118">
        <v>1200</v>
      </c>
      <c r="AF31" s="61">
        <v>8520</v>
      </c>
      <c r="AG31" s="100">
        <v>2021</v>
      </c>
    </row>
    <row r="32" spans="1:33" ht="15.75">
      <c r="A32" s="24" t="str">
        <f t="shared" si="2"/>
        <v>M11200Областной бюджет</v>
      </c>
      <c r="B32" s="41" t="s">
        <v>112</v>
      </c>
      <c r="C32" s="42">
        <v>1</v>
      </c>
      <c r="D32" s="42">
        <v>1</v>
      </c>
      <c r="E32" s="62">
        <v>2</v>
      </c>
      <c r="F32" s="41">
        <v>0</v>
      </c>
      <c r="G32" s="63">
        <v>0</v>
      </c>
      <c r="H32" s="58">
        <v>2</v>
      </c>
      <c r="I32" s="59" t="s">
        <v>80</v>
      </c>
      <c r="J32" s="42" t="s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0">
        <v>0</v>
      </c>
      <c r="Q32" s="61">
        <f>SUM(K32:P32)</f>
        <v>0</v>
      </c>
      <c r="R32" s="56">
        <v>2021</v>
      </c>
      <c r="S32" s="52">
        <f t="shared" si="23"/>
        <v>0</v>
      </c>
      <c r="T32" s="53">
        <f t="shared" si="23"/>
        <v>0</v>
      </c>
      <c r="U32" s="53">
        <f t="shared" si="23"/>
        <v>0</v>
      </c>
      <c r="V32" s="53">
        <f t="shared" si="23"/>
        <v>0</v>
      </c>
      <c r="W32" s="53">
        <f t="shared" si="23"/>
        <v>0</v>
      </c>
      <c r="X32" s="109">
        <f t="shared" si="23"/>
        <v>0</v>
      </c>
      <c r="Y32" s="110">
        <f t="shared" si="21"/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60">
        <v>0</v>
      </c>
      <c r="AF32" s="61">
        <v>0</v>
      </c>
      <c r="AG32" s="100">
        <v>2021</v>
      </c>
    </row>
    <row r="33" spans="1:33" ht="31.5">
      <c r="A33" s="24" t="str">
        <f t="shared" si="2"/>
        <v>M11200Показатель 1 «Уровень удовлетворенности муниципальных служащих организацией рабочего пространства» </v>
      </c>
      <c r="B33" s="41" t="s">
        <v>112</v>
      </c>
      <c r="C33" s="42">
        <v>1</v>
      </c>
      <c r="D33" s="42">
        <v>1</v>
      </c>
      <c r="E33" s="62">
        <v>2</v>
      </c>
      <c r="F33" s="41">
        <v>0</v>
      </c>
      <c r="G33" s="63">
        <v>0</v>
      </c>
      <c r="H33" s="58"/>
      <c r="I33" s="65" t="s">
        <v>44</v>
      </c>
      <c r="J33" s="42" t="s">
        <v>0</v>
      </c>
      <c r="K33" s="42">
        <v>84</v>
      </c>
      <c r="L33" s="42">
        <v>84</v>
      </c>
      <c r="M33" s="42">
        <v>84</v>
      </c>
      <c r="N33" s="42">
        <v>84</v>
      </c>
      <c r="O33" s="42">
        <v>84</v>
      </c>
      <c r="P33" s="62">
        <v>86</v>
      </c>
      <c r="Q33" s="41">
        <f>P33</f>
        <v>86</v>
      </c>
      <c r="R33" s="56">
        <v>2021</v>
      </c>
      <c r="S33" s="52">
        <f t="shared" si="23"/>
        <v>0</v>
      </c>
      <c r="T33" s="53">
        <f t="shared" si="23"/>
        <v>0</v>
      </c>
      <c r="U33" s="53">
        <f t="shared" si="23"/>
        <v>0</v>
      </c>
      <c r="V33" s="53">
        <f t="shared" si="23"/>
        <v>0</v>
      </c>
      <c r="W33" s="53">
        <f t="shared" si="23"/>
        <v>0</v>
      </c>
      <c r="X33" s="109">
        <f t="shared" si="23"/>
        <v>0</v>
      </c>
      <c r="Y33" s="110">
        <f t="shared" si="21"/>
        <v>0</v>
      </c>
      <c r="Z33" s="42">
        <v>84</v>
      </c>
      <c r="AA33" s="42">
        <v>84</v>
      </c>
      <c r="AB33" s="42">
        <v>84</v>
      </c>
      <c r="AC33" s="42">
        <v>84</v>
      </c>
      <c r="AD33" s="42">
        <v>84</v>
      </c>
      <c r="AE33" s="62">
        <v>86</v>
      </c>
      <c r="AF33" s="41">
        <v>86</v>
      </c>
      <c r="AG33" s="100">
        <v>2021</v>
      </c>
    </row>
    <row r="34" spans="1:33" ht="31.5" customHeight="1">
      <c r="A34" s="24" t="str">
        <f t="shared" si="2"/>
        <v>M11200Показатель 2 «Доля жителей Северодвинска, информированных о мероприятиях с участием Главы Северодвинска»</v>
      </c>
      <c r="B34" s="41" t="s">
        <v>112</v>
      </c>
      <c r="C34" s="42">
        <v>1</v>
      </c>
      <c r="D34" s="42">
        <v>1</v>
      </c>
      <c r="E34" s="62">
        <v>2</v>
      </c>
      <c r="F34" s="41">
        <v>0</v>
      </c>
      <c r="G34" s="63">
        <v>0</v>
      </c>
      <c r="H34" s="58"/>
      <c r="I34" s="65" t="s">
        <v>174</v>
      </c>
      <c r="J34" s="42" t="s">
        <v>0</v>
      </c>
      <c r="K34" s="42">
        <v>70</v>
      </c>
      <c r="L34" s="42">
        <v>70</v>
      </c>
      <c r="M34" s="42">
        <v>70</v>
      </c>
      <c r="N34" s="42">
        <v>70</v>
      </c>
      <c r="O34" s="42">
        <v>70</v>
      </c>
      <c r="P34" s="62">
        <v>75</v>
      </c>
      <c r="Q34" s="41">
        <f>P34</f>
        <v>75</v>
      </c>
      <c r="R34" s="56">
        <v>2021</v>
      </c>
      <c r="S34" s="52">
        <f t="shared" si="16"/>
        <v>0</v>
      </c>
      <c r="T34" s="53">
        <f t="shared" si="17"/>
        <v>0</v>
      </c>
      <c r="U34" s="53">
        <f t="shared" si="18"/>
        <v>0</v>
      </c>
      <c r="V34" s="53">
        <f>N34-AC34</f>
        <v>0</v>
      </c>
      <c r="W34" s="53">
        <f t="shared" si="19"/>
        <v>0</v>
      </c>
      <c r="X34" s="109">
        <f t="shared" si="20"/>
        <v>0</v>
      </c>
      <c r="Y34" s="110">
        <f t="shared" si="21"/>
        <v>0</v>
      </c>
      <c r="Z34" s="42">
        <v>70</v>
      </c>
      <c r="AA34" s="42">
        <v>70</v>
      </c>
      <c r="AB34" s="42">
        <v>70</v>
      </c>
      <c r="AC34" s="42">
        <v>70</v>
      </c>
      <c r="AD34" s="42">
        <v>70</v>
      </c>
      <c r="AE34" s="62">
        <v>75</v>
      </c>
      <c r="AF34" s="41">
        <v>75</v>
      </c>
      <c r="AG34" s="100">
        <v>2021</v>
      </c>
    </row>
    <row r="35" spans="1:33" ht="47.25">
      <c r="A35" s="24" t="str">
        <f t="shared" si="2"/>
        <v>M11201Мероприятие 2.0.1 «Обеспечение представительской деятельности Главы Северодвинска и Администрации Северодвинска»</v>
      </c>
      <c r="B35" s="41" t="s">
        <v>112</v>
      </c>
      <c r="C35" s="42">
        <v>1</v>
      </c>
      <c r="D35" s="42">
        <v>1</v>
      </c>
      <c r="E35" s="62">
        <v>2</v>
      </c>
      <c r="F35" s="41">
        <v>0</v>
      </c>
      <c r="G35" s="63">
        <v>1</v>
      </c>
      <c r="H35" s="58">
        <v>3</v>
      </c>
      <c r="I35" s="65" t="s">
        <v>169</v>
      </c>
      <c r="J35" s="42" t="s">
        <v>2</v>
      </c>
      <c r="K35" s="4">
        <v>1550</v>
      </c>
      <c r="L35" s="4">
        <v>1500</v>
      </c>
      <c r="M35" s="1">
        <v>1870</v>
      </c>
      <c r="N35" s="128">
        <v>1200</v>
      </c>
      <c r="O35" s="128">
        <v>1200</v>
      </c>
      <c r="P35" s="128">
        <v>1200</v>
      </c>
      <c r="Q35" s="66">
        <f>SUM(K35:P35)</f>
        <v>8520</v>
      </c>
      <c r="R35" s="56">
        <v>2021</v>
      </c>
      <c r="S35" s="52">
        <f t="shared" si="16"/>
        <v>0</v>
      </c>
      <c r="T35" s="53">
        <f t="shared" si="17"/>
        <v>0</v>
      </c>
      <c r="U35" s="53">
        <f t="shared" si="18"/>
        <v>0</v>
      </c>
      <c r="V35" s="53">
        <v>0</v>
      </c>
      <c r="W35" s="53">
        <f t="shared" si="19"/>
        <v>0</v>
      </c>
      <c r="X35" s="109">
        <f t="shared" si="20"/>
        <v>0</v>
      </c>
      <c r="Y35" s="110">
        <f t="shared" si="21"/>
        <v>0</v>
      </c>
      <c r="Z35" s="4">
        <v>1550</v>
      </c>
      <c r="AA35" s="4">
        <v>1500</v>
      </c>
      <c r="AB35" s="1">
        <v>1870</v>
      </c>
      <c r="AC35" s="114">
        <v>1200</v>
      </c>
      <c r="AD35" s="114">
        <v>1200</v>
      </c>
      <c r="AE35" s="114">
        <v>1200</v>
      </c>
      <c r="AF35" s="66">
        <v>8520</v>
      </c>
      <c r="AG35" s="100">
        <v>2021</v>
      </c>
    </row>
    <row r="36" spans="1:33" ht="31.5">
      <c r="A36" s="24" t="str">
        <f t="shared" si="2"/>
        <v>M11201Показатель 1 «Количество проведенных мероприятий с участием Главы Северодвинска»</v>
      </c>
      <c r="B36" s="41" t="s">
        <v>112</v>
      </c>
      <c r="C36" s="42">
        <v>1</v>
      </c>
      <c r="D36" s="42">
        <v>1</v>
      </c>
      <c r="E36" s="62">
        <v>2</v>
      </c>
      <c r="F36" s="41">
        <v>0</v>
      </c>
      <c r="G36" s="63">
        <v>1</v>
      </c>
      <c r="H36" s="58"/>
      <c r="I36" s="65" t="s">
        <v>175</v>
      </c>
      <c r="J36" s="42" t="s">
        <v>8</v>
      </c>
      <c r="K36" s="42">
        <v>107</v>
      </c>
      <c r="L36" s="42">
        <v>110</v>
      </c>
      <c r="M36" s="42">
        <v>113</v>
      </c>
      <c r="N36" s="42">
        <v>116</v>
      </c>
      <c r="O36" s="42">
        <v>119</v>
      </c>
      <c r="P36" s="62">
        <v>122</v>
      </c>
      <c r="Q36" s="69">
        <f>SUM(K36:P36)</f>
        <v>687</v>
      </c>
      <c r="R36" s="56">
        <v>2021</v>
      </c>
      <c r="S36" s="52">
        <f t="shared" si="16"/>
        <v>0</v>
      </c>
      <c r="T36" s="53">
        <f t="shared" si="17"/>
        <v>0</v>
      </c>
      <c r="U36" s="53">
        <f t="shared" si="18"/>
        <v>0</v>
      </c>
      <c r="V36" s="53">
        <f>N36-AC36</f>
        <v>0</v>
      </c>
      <c r="W36" s="53">
        <f t="shared" si="19"/>
        <v>0</v>
      </c>
      <c r="X36" s="109">
        <f t="shared" si="20"/>
        <v>0</v>
      </c>
      <c r="Y36" s="110">
        <f t="shared" si="21"/>
        <v>0</v>
      </c>
      <c r="Z36" s="42">
        <v>107</v>
      </c>
      <c r="AA36" s="42">
        <v>110</v>
      </c>
      <c r="AB36" s="42">
        <v>113</v>
      </c>
      <c r="AC36" s="42">
        <v>116</v>
      </c>
      <c r="AD36" s="42">
        <v>119</v>
      </c>
      <c r="AE36" s="62">
        <v>122</v>
      </c>
      <c r="AF36" s="69">
        <v>687</v>
      </c>
      <c r="AG36" s="100">
        <v>2021</v>
      </c>
    </row>
    <row r="37" spans="1:33" ht="47.25">
      <c r="A37" s="24" t="str">
        <f t="shared" si="2"/>
        <v>M11202Административное мероприятие 2.0.2 «Работа с обращениями граждан, поступающими Главы Северодвинска и в Администрацию Северодвинска»</v>
      </c>
      <c r="B37" s="41" t="s">
        <v>112</v>
      </c>
      <c r="C37" s="42">
        <v>1</v>
      </c>
      <c r="D37" s="42">
        <v>1</v>
      </c>
      <c r="E37" s="62">
        <v>2</v>
      </c>
      <c r="F37" s="41">
        <v>0</v>
      </c>
      <c r="G37" s="63">
        <v>2</v>
      </c>
      <c r="H37" s="58"/>
      <c r="I37" s="65" t="s">
        <v>176</v>
      </c>
      <c r="J37" s="42" t="s">
        <v>4</v>
      </c>
      <c r="K37" s="42" t="s">
        <v>5</v>
      </c>
      <c r="L37" s="42" t="s">
        <v>5</v>
      </c>
      <c r="M37" s="42" t="s">
        <v>5</v>
      </c>
      <c r="N37" s="42" t="s">
        <v>5</v>
      </c>
      <c r="O37" s="42" t="s">
        <v>5</v>
      </c>
      <c r="P37" s="62" t="s">
        <v>5</v>
      </c>
      <c r="Q37" s="41" t="s">
        <v>5</v>
      </c>
      <c r="R37" s="56">
        <v>2021</v>
      </c>
      <c r="S37" s="52"/>
      <c r="T37" s="53"/>
      <c r="U37" s="53"/>
      <c r="V37" s="53"/>
      <c r="W37" s="53"/>
      <c r="X37" s="109"/>
      <c r="Y37" s="110"/>
      <c r="Z37" s="42" t="s">
        <v>5</v>
      </c>
      <c r="AA37" s="42" t="s">
        <v>5</v>
      </c>
      <c r="AB37" s="42" t="s">
        <v>5</v>
      </c>
      <c r="AC37" s="42" t="s">
        <v>5</v>
      </c>
      <c r="AD37" s="42" t="s">
        <v>5</v>
      </c>
      <c r="AE37" s="62" t="s">
        <v>5</v>
      </c>
      <c r="AF37" s="41" t="s">
        <v>5</v>
      </c>
      <c r="AG37" s="100">
        <v>2021</v>
      </c>
    </row>
    <row r="38" spans="1:33" ht="31.5">
      <c r="A38" s="24" t="str">
        <f t="shared" si="2"/>
        <v>M11202Показатель 1 «Полнота ответов на обращения граждан к Главы Северодвинска и в Администрацию Северодвинска»</v>
      </c>
      <c r="B38" s="41" t="s">
        <v>112</v>
      </c>
      <c r="C38" s="42">
        <v>1</v>
      </c>
      <c r="D38" s="42">
        <v>1</v>
      </c>
      <c r="E38" s="62">
        <v>2</v>
      </c>
      <c r="F38" s="41">
        <v>0</v>
      </c>
      <c r="G38" s="63">
        <v>2</v>
      </c>
      <c r="H38" s="58"/>
      <c r="I38" s="65" t="s">
        <v>177</v>
      </c>
      <c r="J38" s="42" t="s">
        <v>0</v>
      </c>
      <c r="K38" s="42">
        <v>100</v>
      </c>
      <c r="L38" s="42">
        <v>100</v>
      </c>
      <c r="M38" s="42">
        <v>100</v>
      </c>
      <c r="N38" s="42">
        <v>100</v>
      </c>
      <c r="O38" s="42">
        <v>100</v>
      </c>
      <c r="P38" s="62">
        <v>100</v>
      </c>
      <c r="Q38" s="41">
        <f>P38</f>
        <v>100</v>
      </c>
      <c r="R38" s="56">
        <v>2021</v>
      </c>
      <c r="S38" s="52">
        <f t="shared" si="16"/>
        <v>0</v>
      </c>
      <c r="T38" s="53">
        <f t="shared" si="17"/>
        <v>0</v>
      </c>
      <c r="U38" s="53">
        <f t="shared" si="18"/>
        <v>0</v>
      </c>
      <c r="V38" s="53">
        <f>N38-AC38</f>
        <v>0</v>
      </c>
      <c r="W38" s="53">
        <f t="shared" si="19"/>
        <v>0</v>
      </c>
      <c r="X38" s="109">
        <f t="shared" si="20"/>
        <v>0</v>
      </c>
      <c r="Y38" s="110">
        <f t="shared" si="21"/>
        <v>0</v>
      </c>
      <c r="Z38" s="42">
        <v>100</v>
      </c>
      <c r="AA38" s="42">
        <v>100</v>
      </c>
      <c r="AB38" s="42">
        <v>100</v>
      </c>
      <c r="AC38" s="42">
        <v>100</v>
      </c>
      <c r="AD38" s="42">
        <v>100</v>
      </c>
      <c r="AE38" s="62">
        <v>100</v>
      </c>
      <c r="AF38" s="41">
        <v>100</v>
      </c>
      <c r="AG38" s="100">
        <v>2021</v>
      </c>
    </row>
    <row r="39" spans="1:33" ht="63">
      <c r="A39" s="24" t="str">
        <f t="shared" si="2"/>
        <v>M11202Показатель 2 «Доля ответов гражданам, направленных в установленный законом срок, от общего количества обращений граждан к Главе Северодвинска и в Администрацию Северодвинска»</v>
      </c>
      <c r="B39" s="41" t="s">
        <v>112</v>
      </c>
      <c r="C39" s="42">
        <v>1</v>
      </c>
      <c r="D39" s="42">
        <v>1</v>
      </c>
      <c r="E39" s="62">
        <v>2</v>
      </c>
      <c r="F39" s="41">
        <v>0</v>
      </c>
      <c r="G39" s="63">
        <v>2</v>
      </c>
      <c r="H39" s="58"/>
      <c r="I39" s="65" t="s">
        <v>178</v>
      </c>
      <c r="J39" s="42" t="s">
        <v>0</v>
      </c>
      <c r="K39" s="42">
        <v>100</v>
      </c>
      <c r="L39" s="42">
        <v>100</v>
      </c>
      <c r="M39" s="42">
        <v>100</v>
      </c>
      <c r="N39" s="42">
        <v>100</v>
      </c>
      <c r="O39" s="42">
        <v>100</v>
      </c>
      <c r="P39" s="62">
        <v>100</v>
      </c>
      <c r="Q39" s="41">
        <f>P39</f>
        <v>100</v>
      </c>
      <c r="R39" s="56">
        <v>2021</v>
      </c>
      <c r="S39" s="52">
        <f>K39-Z39</f>
        <v>0</v>
      </c>
      <c r="T39" s="53">
        <f>L39-AA39</f>
        <v>0</v>
      </c>
      <c r="U39" s="53">
        <f>M39-AB39</f>
        <v>0</v>
      </c>
      <c r="V39" s="53">
        <f>N39-AC39</f>
        <v>0</v>
      </c>
      <c r="W39" s="53">
        <f>O39-AD39</f>
        <v>0</v>
      </c>
      <c r="X39" s="109">
        <f>P39-AE39</f>
        <v>0</v>
      </c>
      <c r="Y39" s="110">
        <f aca="true" t="shared" si="25" ref="Y39:Y63">Q39-AF39</f>
        <v>0</v>
      </c>
      <c r="Z39" s="42">
        <v>100</v>
      </c>
      <c r="AA39" s="42">
        <v>100</v>
      </c>
      <c r="AB39" s="42">
        <v>100</v>
      </c>
      <c r="AC39" s="42">
        <v>100</v>
      </c>
      <c r="AD39" s="42">
        <v>100</v>
      </c>
      <c r="AE39" s="62">
        <v>100</v>
      </c>
      <c r="AF39" s="41">
        <v>100</v>
      </c>
      <c r="AG39" s="100">
        <v>2021</v>
      </c>
    </row>
    <row r="40" spans="1:33" ht="62.25" customHeight="1">
      <c r="A40" s="24" t="str">
        <f t="shared" si="2"/>
        <v>М11203Мероприятие 2.0.3 «Обеспечение деятельности муниципального казенного учреждения «Центр материально-технического обеспечения»</v>
      </c>
      <c r="B40" s="192" t="s">
        <v>182</v>
      </c>
      <c r="C40" s="196">
        <v>1</v>
      </c>
      <c r="D40" s="196">
        <v>1</v>
      </c>
      <c r="E40" s="191">
        <v>2</v>
      </c>
      <c r="F40" s="192">
        <v>0</v>
      </c>
      <c r="G40" s="193">
        <v>3</v>
      </c>
      <c r="H40" s="194">
        <v>3</v>
      </c>
      <c r="I40" s="195" t="s">
        <v>184</v>
      </c>
      <c r="J40" s="42" t="s">
        <v>2</v>
      </c>
      <c r="K40" s="4">
        <f>SUM(K43:K44)</f>
        <v>0</v>
      </c>
      <c r="L40" s="4">
        <f>0</f>
        <v>0</v>
      </c>
      <c r="M40" s="4">
        <f>0</f>
        <v>0</v>
      </c>
      <c r="N40" s="128">
        <v>1480</v>
      </c>
      <c r="O40" s="125">
        <v>0</v>
      </c>
      <c r="P40" s="125">
        <v>0</v>
      </c>
      <c r="Q40" s="41">
        <v>1480</v>
      </c>
      <c r="R40" s="56">
        <v>2019</v>
      </c>
      <c r="S40" s="52">
        <f aca="true" t="shared" si="26" ref="S40:S45">K40-Z40</f>
        <v>0</v>
      </c>
      <c r="T40" s="53">
        <f aca="true" t="shared" si="27" ref="T40:T45">L40-AA40</f>
        <v>0</v>
      </c>
      <c r="U40" s="53">
        <f aca="true" t="shared" si="28" ref="U40:U45">M40-AB40</f>
        <v>0</v>
      </c>
      <c r="V40" s="53">
        <f aca="true" t="shared" si="29" ref="V40:V45">N40-AC40</f>
        <v>1480</v>
      </c>
      <c r="W40" s="53">
        <f aca="true" t="shared" si="30" ref="W40:W45">O40-AD40</f>
        <v>0</v>
      </c>
      <c r="X40" s="109">
        <f aca="true" t="shared" si="31" ref="X40:X45">P40-AE40</f>
        <v>0</v>
      </c>
      <c r="Y40" s="110">
        <f t="shared" si="25"/>
        <v>1480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1">
        <v>0</v>
      </c>
      <c r="AG40" s="100"/>
    </row>
    <row r="41" spans="1:33" ht="62.25" customHeight="1">
      <c r="A41" s="24" t="str">
        <f t="shared" si="2"/>
        <v>М11203Показатель 1 «Обустройство новых рабочих мест»</v>
      </c>
      <c r="B41" s="192" t="s">
        <v>182</v>
      </c>
      <c r="C41" s="196">
        <v>1</v>
      </c>
      <c r="D41" s="196">
        <v>1</v>
      </c>
      <c r="E41" s="191">
        <v>2</v>
      </c>
      <c r="F41" s="192">
        <v>0</v>
      </c>
      <c r="G41" s="193">
        <v>3</v>
      </c>
      <c r="H41" s="194"/>
      <c r="I41" s="195" t="s">
        <v>185</v>
      </c>
      <c r="J41" s="42" t="s">
        <v>183</v>
      </c>
      <c r="K41" s="33">
        <v>0</v>
      </c>
      <c r="L41" s="33">
        <v>0</v>
      </c>
      <c r="M41" s="33">
        <v>0</v>
      </c>
      <c r="N41" s="188">
        <v>2</v>
      </c>
      <c r="O41" s="189">
        <v>0</v>
      </c>
      <c r="P41" s="189">
        <v>0</v>
      </c>
      <c r="Q41" s="135">
        <v>2</v>
      </c>
      <c r="R41" s="190">
        <v>2019</v>
      </c>
      <c r="S41" s="135">
        <v>0</v>
      </c>
      <c r="T41" s="33">
        <v>0</v>
      </c>
      <c r="U41" s="33">
        <v>0</v>
      </c>
      <c r="V41" s="33">
        <v>2</v>
      </c>
      <c r="W41" s="33">
        <v>0</v>
      </c>
      <c r="X41" s="136">
        <v>0</v>
      </c>
      <c r="Y41" s="137">
        <v>0</v>
      </c>
      <c r="Z41" s="138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135">
        <v>0</v>
      </c>
      <c r="AG41" s="139"/>
    </row>
    <row r="42" spans="1:33" ht="47.25">
      <c r="A42" s="24" t="str">
        <f t="shared" si="2"/>
        <v>M11300Задача 3 «Повышение эффективности профилактических мер, направленных на выявление и устранение коррупциогенных факторов»</v>
      </c>
      <c r="B42" s="41" t="s">
        <v>112</v>
      </c>
      <c r="C42" s="42">
        <v>1</v>
      </c>
      <c r="D42" s="42">
        <v>1</v>
      </c>
      <c r="E42" s="62">
        <v>3</v>
      </c>
      <c r="F42" s="41">
        <v>0</v>
      </c>
      <c r="G42" s="63">
        <v>0</v>
      </c>
      <c r="H42" s="58"/>
      <c r="I42" s="59" t="s">
        <v>68</v>
      </c>
      <c r="J42" s="42" t="s">
        <v>2</v>
      </c>
      <c r="K42" s="4">
        <v>0</v>
      </c>
      <c r="L42" s="4">
        <f>SUM(L43:L44)</f>
        <v>10</v>
      </c>
      <c r="M42" s="4">
        <f>SUM(M43:M44)</f>
        <v>10</v>
      </c>
      <c r="N42" s="125">
        <f>SUM(N43:N44)</f>
        <v>10</v>
      </c>
      <c r="O42" s="125">
        <f>SUM(O43:O44)</f>
        <v>10</v>
      </c>
      <c r="P42" s="125">
        <f>SUM(P43:P44)</f>
        <v>10</v>
      </c>
      <c r="Q42" s="66">
        <f>SUM(K42:P42)</f>
        <v>50</v>
      </c>
      <c r="R42" s="56">
        <v>2021</v>
      </c>
      <c r="S42" s="52">
        <f t="shared" si="26"/>
        <v>0</v>
      </c>
      <c r="T42" s="53">
        <f t="shared" si="27"/>
        <v>0</v>
      </c>
      <c r="U42" s="53">
        <f t="shared" si="28"/>
        <v>0</v>
      </c>
      <c r="V42" s="53">
        <f t="shared" si="29"/>
        <v>0</v>
      </c>
      <c r="W42" s="53">
        <f t="shared" si="30"/>
        <v>0</v>
      </c>
      <c r="X42" s="109">
        <f t="shared" si="31"/>
        <v>0</v>
      </c>
      <c r="Y42" s="110">
        <f>Q42-AF42</f>
        <v>0</v>
      </c>
      <c r="AA42" s="4">
        <v>10</v>
      </c>
      <c r="AB42" s="4">
        <v>10</v>
      </c>
      <c r="AC42" s="113">
        <v>10</v>
      </c>
      <c r="AD42" s="113">
        <v>10</v>
      </c>
      <c r="AE42" s="113">
        <v>10</v>
      </c>
      <c r="AF42" s="66">
        <v>50</v>
      </c>
      <c r="AG42" s="100">
        <v>2021</v>
      </c>
    </row>
    <row r="43" spans="1:33" ht="15.75">
      <c r="A43" s="24" t="str">
        <f t="shared" si="2"/>
        <v>M11300Местный бюджет</v>
      </c>
      <c r="B43" s="41" t="s">
        <v>112</v>
      </c>
      <c r="C43" s="42">
        <v>1</v>
      </c>
      <c r="D43" s="42">
        <v>1</v>
      </c>
      <c r="E43" s="62">
        <v>3</v>
      </c>
      <c r="F43" s="41">
        <v>0</v>
      </c>
      <c r="G43" s="63">
        <v>0</v>
      </c>
      <c r="H43" s="58">
        <v>3</v>
      </c>
      <c r="I43" s="59" t="s">
        <v>79</v>
      </c>
      <c r="J43" s="42" t="s">
        <v>2</v>
      </c>
      <c r="K43" s="4">
        <f aca="true" t="shared" si="32" ref="K43:P43">SUM(K55)</f>
        <v>0</v>
      </c>
      <c r="L43" s="4">
        <f t="shared" si="32"/>
        <v>10</v>
      </c>
      <c r="M43" s="4">
        <f t="shared" si="32"/>
        <v>10</v>
      </c>
      <c r="N43" s="125">
        <f>SUM(N55)</f>
        <v>10</v>
      </c>
      <c r="O43" s="125">
        <f t="shared" si="32"/>
        <v>10</v>
      </c>
      <c r="P43" s="125">
        <f t="shared" si="32"/>
        <v>10</v>
      </c>
      <c r="Q43" s="61">
        <f>SUM(K43:P43)</f>
        <v>50</v>
      </c>
      <c r="R43" s="56">
        <v>2021</v>
      </c>
      <c r="S43" s="52">
        <f t="shared" si="26"/>
        <v>0</v>
      </c>
      <c r="T43" s="53">
        <f t="shared" si="27"/>
        <v>0</v>
      </c>
      <c r="U43" s="53">
        <f t="shared" si="28"/>
        <v>0</v>
      </c>
      <c r="V43" s="53">
        <f t="shared" si="29"/>
        <v>0</v>
      </c>
      <c r="W43" s="53">
        <f t="shared" si="30"/>
        <v>0</v>
      </c>
      <c r="X43" s="109">
        <f t="shared" si="31"/>
        <v>0</v>
      </c>
      <c r="Y43" s="110">
        <f>Q43-AF43</f>
        <v>0</v>
      </c>
      <c r="Z43" s="4">
        <v>0</v>
      </c>
      <c r="AA43" s="4">
        <v>10</v>
      </c>
      <c r="AB43" s="4">
        <v>10</v>
      </c>
      <c r="AC43" s="113">
        <v>10</v>
      </c>
      <c r="AD43" s="113">
        <v>10</v>
      </c>
      <c r="AE43" s="113">
        <v>10</v>
      </c>
      <c r="AF43" s="61">
        <v>50</v>
      </c>
      <c r="AG43" s="100">
        <v>2021</v>
      </c>
    </row>
    <row r="44" spans="1:33" ht="15.75">
      <c r="A44" s="24" t="str">
        <f t="shared" si="2"/>
        <v>M11300Областной бюджет</v>
      </c>
      <c r="B44" s="41" t="s">
        <v>112</v>
      </c>
      <c r="C44" s="42">
        <v>1</v>
      </c>
      <c r="D44" s="42">
        <v>1</v>
      </c>
      <c r="E44" s="62">
        <v>3</v>
      </c>
      <c r="F44" s="41">
        <v>0</v>
      </c>
      <c r="G44" s="63">
        <v>0</v>
      </c>
      <c r="H44" s="58">
        <v>2</v>
      </c>
      <c r="I44" s="59" t="s">
        <v>80</v>
      </c>
      <c r="J44" s="42" t="s">
        <v>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61">
        <f>SUM(K44:P44)</f>
        <v>0</v>
      </c>
      <c r="R44" s="56">
        <v>2021</v>
      </c>
      <c r="S44" s="52">
        <f t="shared" si="26"/>
        <v>0</v>
      </c>
      <c r="T44" s="53">
        <f t="shared" si="27"/>
        <v>0</v>
      </c>
      <c r="U44" s="53">
        <f t="shared" si="28"/>
        <v>0</v>
      </c>
      <c r="V44" s="53">
        <f t="shared" si="29"/>
        <v>0</v>
      </c>
      <c r="W44" s="53">
        <f t="shared" si="30"/>
        <v>0</v>
      </c>
      <c r="X44" s="109">
        <f t="shared" si="31"/>
        <v>0</v>
      </c>
      <c r="Y44" s="110">
        <f>Q44-AF44</f>
        <v>0</v>
      </c>
      <c r="Z44" s="4">
        <v>0</v>
      </c>
      <c r="AA44" s="4">
        <v>0</v>
      </c>
      <c r="AB44" s="4">
        <v>0</v>
      </c>
      <c r="AC44" s="113">
        <v>0</v>
      </c>
      <c r="AD44" s="113">
        <v>0</v>
      </c>
      <c r="AE44" s="113">
        <v>0</v>
      </c>
      <c r="AF44" s="61">
        <v>0</v>
      </c>
      <c r="AG44" s="100">
        <v>2021</v>
      </c>
    </row>
    <row r="45" spans="1:33" ht="31.5">
      <c r="A45" s="24" t="str">
        <f t="shared" si="2"/>
        <v>M11300Показатель 1 «Количество выявленных и устранённых коррупциогенных факторов»</v>
      </c>
      <c r="B45" s="41" t="s">
        <v>112</v>
      </c>
      <c r="C45" s="42">
        <v>1</v>
      </c>
      <c r="D45" s="42">
        <v>1</v>
      </c>
      <c r="E45" s="62">
        <v>3</v>
      </c>
      <c r="F45" s="41">
        <v>0</v>
      </c>
      <c r="G45" s="63">
        <v>0</v>
      </c>
      <c r="H45" s="58"/>
      <c r="I45" s="65" t="s">
        <v>64</v>
      </c>
      <c r="J45" s="42" t="s">
        <v>8</v>
      </c>
      <c r="K45" s="42">
        <v>1</v>
      </c>
      <c r="L45" s="42">
        <v>1</v>
      </c>
      <c r="M45" s="42">
        <v>1</v>
      </c>
      <c r="N45" s="42">
        <v>1</v>
      </c>
      <c r="O45" s="42">
        <v>1</v>
      </c>
      <c r="P45" s="62">
        <v>1</v>
      </c>
      <c r="Q45" s="66">
        <f>SUM(K45:P45)</f>
        <v>6</v>
      </c>
      <c r="R45" s="56">
        <v>2021</v>
      </c>
      <c r="S45" s="52">
        <f t="shared" si="26"/>
        <v>0</v>
      </c>
      <c r="T45" s="53">
        <f t="shared" si="27"/>
        <v>0</v>
      </c>
      <c r="U45" s="53">
        <f t="shared" si="28"/>
        <v>0</v>
      </c>
      <c r="V45" s="53">
        <f t="shared" si="29"/>
        <v>0</v>
      </c>
      <c r="W45" s="53">
        <f t="shared" si="30"/>
        <v>0</v>
      </c>
      <c r="X45" s="109">
        <f t="shared" si="31"/>
        <v>0</v>
      </c>
      <c r="Y45" s="110">
        <f t="shared" si="25"/>
        <v>0</v>
      </c>
      <c r="Z45" s="42">
        <v>1</v>
      </c>
      <c r="AA45" s="42">
        <v>1</v>
      </c>
      <c r="AB45" s="42">
        <v>1</v>
      </c>
      <c r="AC45" s="42">
        <v>1</v>
      </c>
      <c r="AD45" s="42">
        <v>1</v>
      </c>
      <c r="AE45" s="62">
        <v>1</v>
      </c>
      <c r="AF45" s="66">
        <v>6</v>
      </c>
      <c r="AG45" s="100">
        <v>2021</v>
      </c>
    </row>
    <row r="46" spans="1:33" ht="47.25">
      <c r="A46" s="24" t="str">
        <f t="shared" si="2"/>
        <v>M11300Показатель 2 «Уровень удовлетворенности граждан качеством предоставления государственных и муниципальных услуг Администрацией Северодвинска»</v>
      </c>
      <c r="B46" s="41" t="s">
        <v>112</v>
      </c>
      <c r="C46" s="42">
        <v>1</v>
      </c>
      <c r="D46" s="42">
        <v>1</v>
      </c>
      <c r="E46" s="62">
        <v>3</v>
      </c>
      <c r="F46" s="41">
        <v>0</v>
      </c>
      <c r="G46" s="63">
        <v>0</v>
      </c>
      <c r="H46" s="58"/>
      <c r="I46" s="65" t="s">
        <v>45</v>
      </c>
      <c r="J46" s="42" t="s">
        <v>0</v>
      </c>
      <c r="K46" s="42">
        <v>75</v>
      </c>
      <c r="L46" s="42">
        <v>75</v>
      </c>
      <c r="M46" s="42">
        <v>76</v>
      </c>
      <c r="N46" s="42">
        <v>77</v>
      </c>
      <c r="O46" s="42">
        <v>78</v>
      </c>
      <c r="P46" s="62">
        <v>79</v>
      </c>
      <c r="Q46" s="41">
        <f>P46</f>
        <v>79</v>
      </c>
      <c r="R46" s="56">
        <v>2021</v>
      </c>
      <c r="S46" s="52">
        <f aca="true" t="shared" si="33" ref="S46:X46">K46-Z46</f>
        <v>0</v>
      </c>
      <c r="T46" s="53">
        <f t="shared" si="33"/>
        <v>0</v>
      </c>
      <c r="U46" s="53">
        <f t="shared" si="33"/>
        <v>0</v>
      </c>
      <c r="V46" s="53">
        <f t="shared" si="33"/>
        <v>0</v>
      </c>
      <c r="W46" s="53">
        <f t="shared" si="33"/>
        <v>0</v>
      </c>
      <c r="X46" s="109">
        <f t="shared" si="33"/>
        <v>0</v>
      </c>
      <c r="Y46" s="110">
        <f t="shared" si="25"/>
        <v>0</v>
      </c>
      <c r="Z46" s="42">
        <v>75</v>
      </c>
      <c r="AA46" s="42">
        <v>75</v>
      </c>
      <c r="AB46" s="42">
        <v>76</v>
      </c>
      <c r="AC46" s="42">
        <v>77</v>
      </c>
      <c r="AD46" s="42">
        <v>78</v>
      </c>
      <c r="AE46" s="62">
        <v>79</v>
      </c>
      <c r="AF46" s="41">
        <v>79</v>
      </c>
      <c r="AG46" s="100">
        <v>2021</v>
      </c>
    </row>
    <row r="47" spans="1:33" ht="47.25">
      <c r="A47" s="24" t="str">
        <f t="shared" si="2"/>
        <v>M11301Административное мероприятие 3.0.1 «Проведение семинаров, направленных на снижение коррупции и устранение коррупциогенных факторов»</v>
      </c>
      <c r="B47" s="41" t="s">
        <v>112</v>
      </c>
      <c r="C47" s="42">
        <v>1</v>
      </c>
      <c r="D47" s="42">
        <v>1</v>
      </c>
      <c r="E47" s="62">
        <v>3</v>
      </c>
      <c r="F47" s="41">
        <v>0</v>
      </c>
      <c r="G47" s="63">
        <v>1</v>
      </c>
      <c r="H47" s="58"/>
      <c r="I47" s="65" t="s">
        <v>26</v>
      </c>
      <c r="J47" s="42" t="s">
        <v>13</v>
      </c>
      <c r="K47" s="42" t="s">
        <v>5</v>
      </c>
      <c r="L47" s="42" t="s">
        <v>5</v>
      </c>
      <c r="M47" s="42" t="s">
        <v>5</v>
      </c>
      <c r="N47" s="42" t="s">
        <v>5</v>
      </c>
      <c r="O47" s="42" t="s">
        <v>5</v>
      </c>
      <c r="P47" s="62" t="s">
        <v>5</v>
      </c>
      <c r="Q47" s="41" t="s">
        <v>5</v>
      </c>
      <c r="R47" s="56">
        <v>2021</v>
      </c>
      <c r="S47" s="52"/>
      <c r="T47" s="53"/>
      <c r="U47" s="53"/>
      <c r="V47" s="53"/>
      <c r="W47" s="53"/>
      <c r="X47" s="109"/>
      <c r="Y47" s="110"/>
      <c r="Z47" s="42" t="s">
        <v>5</v>
      </c>
      <c r="AA47" s="42" t="s">
        <v>5</v>
      </c>
      <c r="AB47" s="42" t="s">
        <v>5</v>
      </c>
      <c r="AC47" s="42" t="s">
        <v>5</v>
      </c>
      <c r="AD47" s="42" t="s">
        <v>5</v>
      </c>
      <c r="AE47" s="62" t="s">
        <v>5</v>
      </c>
      <c r="AF47" s="41" t="s">
        <v>5</v>
      </c>
      <c r="AG47" s="100">
        <v>2021</v>
      </c>
    </row>
    <row r="48" spans="1:33" ht="47.25">
      <c r="A48" s="24" t="str">
        <f t="shared" si="2"/>
        <v>M11301Показатель 1 «Количество проведенных семинаров, направленных на снижение коррупции и устранение коррупциогенных факторов»</v>
      </c>
      <c r="B48" s="41" t="s">
        <v>112</v>
      </c>
      <c r="C48" s="42">
        <v>1</v>
      </c>
      <c r="D48" s="42">
        <v>1</v>
      </c>
      <c r="E48" s="62">
        <v>3</v>
      </c>
      <c r="F48" s="41">
        <v>0</v>
      </c>
      <c r="G48" s="63">
        <v>1</v>
      </c>
      <c r="H48" s="58"/>
      <c r="I48" s="65" t="s">
        <v>46</v>
      </c>
      <c r="J48" s="42" t="s">
        <v>8</v>
      </c>
      <c r="K48" s="42">
        <v>2</v>
      </c>
      <c r="L48" s="42">
        <v>2</v>
      </c>
      <c r="M48" s="42">
        <v>2</v>
      </c>
      <c r="N48" s="42">
        <v>2</v>
      </c>
      <c r="O48" s="42">
        <v>2</v>
      </c>
      <c r="P48" s="62">
        <v>2</v>
      </c>
      <c r="Q48" s="66">
        <f>SUM(K48:P48)</f>
        <v>12</v>
      </c>
      <c r="R48" s="56">
        <v>2021</v>
      </c>
      <c r="S48" s="52">
        <f aca="true" t="shared" si="34" ref="S48:X48">K48-Z48</f>
        <v>0</v>
      </c>
      <c r="T48" s="53">
        <f t="shared" si="34"/>
        <v>0</v>
      </c>
      <c r="U48" s="53">
        <f t="shared" si="34"/>
        <v>0</v>
      </c>
      <c r="V48" s="53">
        <f t="shared" si="34"/>
        <v>0</v>
      </c>
      <c r="W48" s="53">
        <f t="shared" si="34"/>
        <v>0</v>
      </c>
      <c r="X48" s="109">
        <f t="shared" si="34"/>
        <v>0</v>
      </c>
      <c r="Y48" s="110">
        <f t="shared" si="25"/>
        <v>0</v>
      </c>
      <c r="Z48" s="42">
        <v>2</v>
      </c>
      <c r="AA48" s="42">
        <v>2</v>
      </c>
      <c r="AB48" s="42">
        <v>2</v>
      </c>
      <c r="AC48" s="42">
        <v>2</v>
      </c>
      <c r="AD48" s="42">
        <v>2</v>
      </c>
      <c r="AE48" s="62">
        <v>2</v>
      </c>
      <c r="AF48" s="66">
        <v>12</v>
      </c>
      <c r="AG48" s="100">
        <v>2021</v>
      </c>
    </row>
    <row r="49" spans="1:33" ht="47.25">
      <c r="A49" s="24" t="str">
        <f t="shared" si="2"/>
        <v>M11302Административное мероприятие 3.0.2 «Прием справок о доходах, расходах и об имуществе и обязательствах имущественного характера»</v>
      </c>
      <c r="B49" s="41" t="s">
        <v>112</v>
      </c>
      <c r="C49" s="42">
        <v>1</v>
      </c>
      <c r="D49" s="42">
        <v>1</v>
      </c>
      <c r="E49" s="62">
        <v>3</v>
      </c>
      <c r="F49" s="41">
        <v>0</v>
      </c>
      <c r="G49" s="63">
        <v>2</v>
      </c>
      <c r="H49" s="58"/>
      <c r="I49" s="65" t="s">
        <v>107</v>
      </c>
      <c r="J49" s="42" t="s">
        <v>13</v>
      </c>
      <c r="K49" s="42" t="s">
        <v>5</v>
      </c>
      <c r="L49" s="42" t="s">
        <v>5</v>
      </c>
      <c r="M49" s="42" t="s">
        <v>5</v>
      </c>
      <c r="N49" s="42" t="s">
        <v>5</v>
      </c>
      <c r="O49" s="42" t="s">
        <v>5</v>
      </c>
      <c r="P49" s="62" t="s">
        <v>5</v>
      </c>
      <c r="Q49" s="41" t="s">
        <v>5</v>
      </c>
      <c r="R49" s="56">
        <v>2021</v>
      </c>
      <c r="S49" s="52"/>
      <c r="T49" s="53"/>
      <c r="U49" s="53"/>
      <c r="V49" s="53"/>
      <c r="W49" s="53"/>
      <c r="X49" s="109"/>
      <c r="Y49" s="110"/>
      <c r="Z49" s="42" t="s">
        <v>5</v>
      </c>
      <c r="AA49" s="42" t="s">
        <v>5</v>
      </c>
      <c r="AB49" s="42" t="s">
        <v>5</v>
      </c>
      <c r="AC49" s="42" t="s">
        <v>5</v>
      </c>
      <c r="AD49" s="42" t="s">
        <v>5</v>
      </c>
      <c r="AE49" s="62" t="s">
        <v>5</v>
      </c>
      <c r="AF49" s="41" t="s">
        <v>5</v>
      </c>
      <c r="AG49" s="100">
        <v>2021</v>
      </c>
    </row>
    <row r="50" spans="1:33" ht="78.75">
      <c r="A50" s="24" t="str">
        <f t="shared" si="2"/>
        <v>M11302Показатель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v>
      </c>
      <c r="B50" s="41" t="s">
        <v>112</v>
      </c>
      <c r="C50" s="42">
        <v>1</v>
      </c>
      <c r="D50" s="42">
        <v>1</v>
      </c>
      <c r="E50" s="62">
        <v>3</v>
      </c>
      <c r="F50" s="41">
        <v>0</v>
      </c>
      <c r="G50" s="63">
        <v>2</v>
      </c>
      <c r="H50" s="58"/>
      <c r="I50" s="65" t="s">
        <v>108</v>
      </c>
      <c r="J50" s="42" t="s">
        <v>0</v>
      </c>
      <c r="K50" s="42">
        <v>100</v>
      </c>
      <c r="L50" s="42">
        <v>100</v>
      </c>
      <c r="M50" s="42">
        <v>100</v>
      </c>
      <c r="N50" s="42">
        <v>100</v>
      </c>
      <c r="O50" s="42">
        <v>100</v>
      </c>
      <c r="P50" s="62">
        <v>100</v>
      </c>
      <c r="Q50" s="41">
        <f>P50</f>
        <v>100</v>
      </c>
      <c r="R50" s="56">
        <v>2021</v>
      </c>
      <c r="S50" s="52">
        <f aca="true" t="shared" si="35" ref="S50:X50">K50-Z50</f>
        <v>0</v>
      </c>
      <c r="T50" s="53">
        <f t="shared" si="35"/>
        <v>0</v>
      </c>
      <c r="U50" s="53">
        <f t="shared" si="35"/>
        <v>0</v>
      </c>
      <c r="V50" s="53">
        <f t="shared" si="35"/>
        <v>0</v>
      </c>
      <c r="W50" s="53">
        <f t="shared" si="35"/>
        <v>0</v>
      </c>
      <c r="X50" s="109">
        <f t="shared" si="35"/>
        <v>0</v>
      </c>
      <c r="Y50" s="110">
        <f t="shared" si="25"/>
        <v>0</v>
      </c>
      <c r="Z50" s="42">
        <v>100</v>
      </c>
      <c r="AA50" s="42">
        <v>100</v>
      </c>
      <c r="AB50" s="42">
        <v>100</v>
      </c>
      <c r="AC50" s="42">
        <v>100</v>
      </c>
      <c r="AD50" s="42">
        <v>100</v>
      </c>
      <c r="AE50" s="62">
        <v>100</v>
      </c>
      <c r="AF50" s="41">
        <v>100</v>
      </c>
      <c r="AG50" s="100">
        <v>2021</v>
      </c>
    </row>
    <row r="51" spans="1:33" ht="47.25">
      <c r="A51" s="24" t="str">
        <f t="shared" si="2"/>
        <v>M11303Административное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v>
      </c>
      <c r="B51" s="41" t="s">
        <v>112</v>
      </c>
      <c r="C51" s="42">
        <v>1</v>
      </c>
      <c r="D51" s="42">
        <v>1</v>
      </c>
      <c r="E51" s="62">
        <v>3</v>
      </c>
      <c r="F51" s="41">
        <v>0</v>
      </c>
      <c r="G51" s="63">
        <v>3</v>
      </c>
      <c r="H51" s="58"/>
      <c r="I51" s="65" t="s">
        <v>47</v>
      </c>
      <c r="J51" s="42" t="s">
        <v>13</v>
      </c>
      <c r="K51" s="42" t="s">
        <v>5</v>
      </c>
      <c r="L51" s="42" t="s">
        <v>5</v>
      </c>
      <c r="M51" s="42" t="s">
        <v>5</v>
      </c>
      <c r="N51" s="42" t="s">
        <v>5</v>
      </c>
      <c r="O51" s="42" t="s">
        <v>5</v>
      </c>
      <c r="P51" s="62" t="s">
        <v>5</v>
      </c>
      <c r="Q51" s="69" t="s">
        <v>5</v>
      </c>
      <c r="R51" s="56">
        <v>2021</v>
      </c>
      <c r="S51" s="52"/>
      <c r="T51" s="53"/>
      <c r="U51" s="53"/>
      <c r="V51" s="53"/>
      <c r="W51" s="53"/>
      <c r="X51" s="109"/>
      <c r="Y51" s="110"/>
      <c r="Z51" s="42" t="s">
        <v>5</v>
      </c>
      <c r="AA51" s="42" t="s">
        <v>5</v>
      </c>
      <c r="AB51" s="42" t="s">
        <v>5</v>
      </c>
      <c r="AC51" s="42" t="s">
        <v>5</v>
      </c>
      <c r="AD51" s="42" t="s">
        <v>5</v>
      </c>
      <c r="AE51" s="62" t="s">
        <v>5</v>
      </c>
      <c r="AF51" s="69" t="s">
        <v>5</v>
      </c>
      <c r="AG51" s="100">
        <v>2021</v>
      </c>
    </row>
    <row r="52" spans="1:33" ht="47.25">
      <c r="A52" s="24" t="str">
        <f t="shared" si="2"/>
        <v>M11303Показатель 1 «Количество проведенных заседаний Совета по противодействию коррупции в муниципальном образовании «Северодвинск»</v>
      </c>
      <c r="B52" s="41" t="s">
        <v>112</v>
      </c>
      <c r="C52" s="42">
        <v>1</v>
      </c>
      <c r="D52" s="42">
        <v>1</v>
      </c>
      <c r="E52" s="62">
        <v>3</v>
      </c>
      <c r="F52" s="41">
        <v>0</v>
      </c>
      <c r="G52" s="63">
        <v>3</v>
      </c>
      <c r="H52" s="58"/>
      <c r="I52" s="65" t="s">
        <v>48</v>
      </c>
      <c r="J52" s="42" t="s">
        <v>8</v>
      </c>
      <c r="K52" s="42">
        <v>4</v>
      </c>
      <c r="L52" s="42">
        <v>4</v>
      </c>
      <c r="M52" s="42">
        <v>4</v>
      </c>
      <c r="N52" s="42">
        <v>4</v>
      </c>
      <c r="O52" s="42">
        <v>4</v>
      </c>
      <c r="P52" s="62">
        <v>4</v>
      </c>
      <c r="Q52" s="66">
        <f>SUM(K52:P52)</f>
        <v>24</v>
      </c>
      <c r="R52" s="56">
        <v>2021</v>
      </c>
      <c r="S52" s="52">
        <f aca="true" t="shared" si="36" ref="S52:X52">K52-Z52</f>
        <v>0</v>
      </c>
      <c r="T52" s="53">
        <f t="shared" si="36"/>
        <v>0</v>
      </c>
      <c r="U52" s="53">
        <f t="shared" si="36"/>
        <v>0</v>
      </c>
      <c r="V52" s="53">
        <f t="shared" si="36"/>
        <v>0</v>
      </c>
      <c r="W52" s="53">
        <f t="shared" si="36"/>
        <v>0</v>
      </c>
      <c r="X52" s="109">
        <f t="shared" si="36"/>
        <v>0</v>
      </c>
      <c r="Y52" s="110">
        <f t="shared" si="25"/>
        <v>0</v>
      </c>
      <c r="Z52" s="42">
        <v>4</v>
      </c>
      <c r="AA52" s="42">
        <v>4</v>
      </c>
      <c r="AB52" s="42">
        <v>4</v>
      </c>
      <c r="AC52" s="42">
        <v>4</v>
      </c>
      <c r="AD52" s="42">
        <v>4</v>
      </c>
      <c r="AE52" s="62">
        <v>4</v>
      </c>
      <c r="AF52" s="66">
        <v>24</v>
      </c>
      <c r="AG52" s="100">
        <v>2021</v>
      </c>
    </row>
    <row r="53" spans="1:33" ht="63">
      <c r="A53" s="24" t="str">
        <f t="shared" si="2"/>
        <v>M11304Административное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v>
      </c>
      <c r="B53" s="41" t="s">
        <v>112</v>
      </c>
      <c r="C53" s="42">
        <v>1</v>
      </c>
      <c r="D53" s="42">
        <v>1</v>
      </c>
      <c r="E53" s="62">
        <v>3</v>
      </c>
      <c r="F53" s="41">
        <v>0</v>
      </c>
      <c r="G53" s="63">
        <v>4</v>
      </c>
      <c r="H53" s="58"/>
      <c r="I53" s="65" t="s">
        <v>27</v>
      </c>
      <c r="J53" s="42" t="s">
        <v>13</v>
      </c>
      <c r="K53" s="42" t="s">
        <v>5</v>
      </c>
      <c r="L53" s="42" t="s">
        <v>5</v>
      </c>
      <c r="M53" s="42" t="s">
        <v>5</v>
      </c>
      <c r="N53" s="42" t="s">
        <v>5</v>
      </c>
      <c r="O53" s="42" t="s">
        <v>5</v>
      </c>
      <c r="P53" s="62" t="s">
        <v>5</v>
      </c>
      <c r="Q53" s="41" t="s">
        <v>5</v>
      </c>
      <c r="R53" s="56">
        <v>2021</v>
      </c>
      <c r="S53" s="52"/>
      <c r="T53" s="53"/>
      <c r="U53" s="53"/>
      <c r="V53" s="53"/>
      <c r="W53" s="53"/>
      <c r="X53" s="109"/>
      <c r="Y53" s="110"/>
      <c r="Z53" s="42" t="s">
        <v>5</v>
      </c>
      <c r="AA53" s="42" t="s">
        <v>5</v>
      </c>
      <c r="AB53" s="42" t="s">
        <v>5</v>
      </c>
      <c r="AC53" s="42" t="s">
        <v>5</v>
      </c>
      <c r="AD53" s="42" t="s">
        <v>5</v>
      </c>
      <c r="AE53" s="62" t="s">
        <v>5</v>
      </c>
      <c r="AF53" s="41" t="s">
        <v>5</v>
      </c>
      <c r="AG53" s="100">
        <v>2021</v>
      </c>
    </row>
    <row r="54" spans="1:33" ht="63">
      <c r="A54" s="24" t="str">
        <f t="shared" si="2"/>
        <v>M11304Показатель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v>
      </c>
      <c r="B54" s="41" t="s">
        <v>112</v>
      </c>
      <c r="C54" s="42">
        <v>1</v>
      </c>
      <c r="D54" s="42">
        <v>1</v>
      </c>
      <c r="E54" s="62">
        <v>3</v>
      </c>
      <c r="F54" s="41">
        <v>0</v>
      </c>
      <c r="G54" s="63">
        <v>4</v>
      </c>
      <c r="H54" s="58"/>
      <c r="I54" s="65" t="s">
        <v>49</v>
      </c>
      <c r="J54" s="42" t="s">
        <v>8</v>
      </c>
      <c r="K54" s="42">
        <v>1</v>
      </c>
      <c r="L54" s="42">
        <v>1</v>
      </c>
      <c r="M54" s="42">
        <v>1</v>
      </c>
      <c r="N54" s="42">
        <v>1</v>
      </c>
      <c r="O54" s="42">
        <v>1</v>
      </c>
      <c r="P54" s="62">
        <v>1</v>
      </c>
      <c r="Q54" s="69">
        <f aca="true" t="shared" si="37" ref="Q54:Q59">SUM(K54:P54)</f>
        <v>6</v>
      </c>
      <c r="R54" s="56">
        <v>2021</v>
      </c>
      <c r="S54" s="52">
        <f aca="true" t="shared" si="38" ref="S54:X54">K54-Z54</f>
        <v>0</v>
      </c>
      <c r="T54" s="53">
        <f t="shared" si="38"/>
        <v>0</v>
      </c>
      <c r="U54" s="53">
        <f t="shared" si="38"/>
        <v>0</v>
      </c>
      <c r="V54" s="53">
        <f t="shared" si="38"/>
        <v>0</v>
      </c>
      <c r="W54" s="53">
        <f t="shared" si="38"/>
        <v>0</v>
      </c>
      <c r="X54" s="109">
        <f t="shared" si="38"/>
        <v>0</v>
      </c>
      <c r="Y54" s="110">
        <f t="shared" si="25"/>
        <v>0</v>
      </c>
      <c r="Z54" s="42">
        <v>1</v>
      </c>
      <c r="AA54" s="42">
        <v>1</v>
      </c>
      <c r="AB54" s="42">
        <v>1</v>
      </c>
      <c r="AC54" s="42">
        <v>1</v>
      </c>
      <c r="AD54" s="42">
        <v>1</v>
      </c>
      <c r="AE54" s="62">
        <v>1</v>
      </c>
      <c r="AF54" s="69">
        <v>6</v>
      </c>
      <c r="AG54" s="100">
        <v>2021</v>
      </c>
    </row>
    <row r="55" spans="1:33" ht="31.5">
      <c r="A55" s="24" t="str">
        <f t="shared" si="2"/>
        <v>M11305Мероприятие 3.0.5 «Приобретение полиграфической продукции антикоррупционной направленности»</v>
      </c>
      <c r="B55" s="41" t="s">
        <v>112</v>
      </c>
      <c r="C55" s="42">
        <v>1</v>
      </c>
      <c r="D55" s="42">
        <v>1</v>
      </c>
      <c r="E55" s="62">
        <v>3</v>
      </c>
      <c r="F55" s="41">
        <v>0</v>
      </c>
      <c r="G55" s="63">
        <v>5</v>
      </c>
      <c r="H55" s="58">
        <v>3</v>
      </c>
      <c r="I55" s="65" t="s">
        <v>163</v>
      </c>
      <c r="J55" s="42" t="s">
        <v>2</v>
      </c>
      <c r="K55" s="42">
        <v>0</v>
      </c>
      <c r="L55" s="42">
        <v>10</v>
      </c>
      <c r="M55" s="111">
        <v>10</v>
      </c>
      <c r="N55" s="129">
        <v>10</v>
      </c>
      <c r="O55" s="129">
        <v>10</v>
      </c>
      <c r="P55" s="130">
        <v>10</v>
      </c>
      <c r="Q55" s="69">
        <f t="shared" si="37"/>
        <v>50</v>
      </c>
      <c r="R55" s="56">
        <v>2017</v>
      </c>
      <c r="S55" s="52">
        <f aca="true" t="shared" si="39" ref="S55:X59">K55-Z55</f>
        <v>0</v>
      </c>
      <c r="T55" s="53">
        <f t="shared" si="39"/>
        <v>0</v>
      </c>
      <c r="U55" s="53">
        <f t="shared" si="39"/>
        <v>0</v>
      </c>
      <c r="V55" s="53">
        <f t="shared" si="39"/>
        <v>0</v>
      </c>
      <c r="W55" s="53">
        <f t="shared" si="39"/>
        <v>0</v>
      </c>
      <c r="X55" s="109">
        <f t="shared" si="39"/>
        <v>0</v>
      </c>
      <c r="Y55" s="110">
        <f t="shared" si="25"/>
        <v>0</v>
      </c>
      <c r="Z55" s="42">
        <v>0</v>
      </c>
      <c r="AA55" s="42">
        <v>10</v>
      </c>
      <c r="AB55" s="111">
        <v>10</v>
      </c>
      <c r="AC55" s="119">
        <v>10</v>
      </c>
      <c r="AD55" s="119">
        <v>10</v>
      </c>
      <c r="AE55" s="120">
        <v>10</v>
      </c>
      <c r="AF55" s="69">
        <v>50</v>
      </c>
      <c r="AG55" s="100">
        <v>2017</v>
      </c>
    </row>
    <row r="56" spans="1:33" ht="31.5">
      <c r="A56" s="24" t="str">
        <f t="shared" si="2"/>
        <v>M11305Показатель 1 «Количество приобретеной полиграфической продукции антикоррупционной направленности»</v>
      </c>
      <c r="B56" s="41" t="s">
        <v>112</v>
      </c>
      <c r="C56" s="42">
        <v>1</v>
      </c>
      <c r="D56" s="42">
        <v>1</v>
      </c>
      <c r="E56" s="62">
        <v>3</v>
      </c>
      <c r="F56" s="41">
        <v>0</v>
      </c>
      <c r="G56" s="63">
        <v>5</v>
      </c>
      <c r="H56" s="58"/>
      <c r="I56" s="65" t="s">
        <v>164</v>
      </c>
      <c r="J56" s="42" t="s">
        <v>8</v>
      </c>
      <c r="K56" s="42">
        <v>0</v>
      </c>
      <c r="L56" s="42">
        <v>200</v>
      </c>
      <c r="M56" s="55">
        <v>200</v>
      </c>
      <c r="N56" s="42">
        <v>200</v>
      </c>
      <c r="O56" s="55">
        <v>200</v>
      </c>
      <c r="P56" s="56">
        <v>200</v>
      </c>
      <c r="Q56" s="69">
        <f t="shared" si="37"/>
        <v>1000</v>
      </c>
      <c r="R56" s="56">
        <v>2017</v>
      </c>
      <c r="S56" s="52">
        <f t="shared" si="39"/>
        <v>0</v>
      </c>
      <c r="T56" s="53">
        <f t="shared" si="39"/>
        <v>0</v>
      </c>
      <c r="U56" s="53">
        <f t="shared" si="39"/>
        <v>0</v>
      </c>
      <c r="V56" s="53">
        <f t="shared" si="39"/>
        <v>0</v>
      </c>
      <c r="W56" s="53">
        <f t="shared" si="39"/>
        <v>0</v>
      </c>
      <c r="X56" s="109">
        <f t="shared" si="39"/>
        <v>0</v>
      </c>
      <c r="Y56" s="110">
        <f t="shared" si="25"/>
        <v>0</v>
      </c>
      <c r="Z56" s="42">
        <v>0</v>
      </c>
      <c r="AA56" s="42">
        <v>200</v>
      </c>
      <c r="AB56" s="55">
        <v>200</v>
      </c>
      <c r="AC56" s="42">
        <v>200</v>
      </c>
      <c r="AD56" s="55">
        <v>200</v>
      </c>
      <c r="AE56" s="56">
        <v>200</v>
      </c>
      <c r="AF56" s="69">
        <v>1000</v>
      </c>
      <c r="AG56" s="100">
        <v>2017</v>
      </c>
    </row>
    <row r="57" spans="1:33" ht="31.5">
      <c r="A57" s="24" t="str">
        <f t="shared" si="2"/>
        <v>M11400Задача 4 «Снижение рисков и профилактика терроризма и экстремизма»</v>
      </c>
      <c r="B57" s="41" t="s">
        <v>112</v>
      </c>
      <c r="C57" s="42">
        <v>1</v>
      </c>
      <c r="D57" s="42">
        <v>1</v>
      </c>
      <c r="E57" s="62">
        <v>4</v>
      </c>
      <c r="F57" s="41">
        <v>0</v>
      </c>
      <c r="G57" s="63">
        <v>0</v>
      </c>
      <c r="H57" s="58"/>
      <c r="I57" s="59" t="s">
        <v>69</v>
      </c>
      <c r="J57" s="42" t="s">
        <v>2</v>
      </c>
      <c r="K57" s="4">
        <v>0</v>
      </c>
      <c r="L57" s="4">
        <v>0</v>
      </c>
      <c r="M57" s="67">
        <f>L57*'Расчет для паспорта'!$B$19</f>
        <v>0</v>
      </c>
      <c r="N57" s="67">
        <f>M57*'Расчет для паспорта'!$B$18</f>
        <v>0</v>
      </c>
      <c r="O57" s="67">
        <f>N57*'Расчет для паспорта'!$B$20</f>
        <v>0</v>
      </c>
      <c r="P57" s="68">
        <f>O57*'Расчет для паспорта'!$B$21</f>
        <v>0</v>
      </c>
      <c r="Q57" s="66">
        <f t="shared" si="37"/>
        <v>0</v>
      </c>
      <c r="R57" s="56">
        <v>2021</v>
      </c>
      <c r="S57" s="52">
        <f t="shared" si="39"/>
        <v>0</v>
      </c>
      <c r="T57" s="53">
        <f t="shared" si="39"/>
        <v>0</v>
      </c>
      <c r="U57" s="53">
        <f t="shared" si="39"/>
        <v>0</v>
      </c>
      <c r="V57" s="53">
        <f t="shared" si="39"/>
        <v>0</v>
      </c>
      <c r="W57" s="53">
        <f t="shared" si="39"/>
        <v>0</v>
      </c>
      <c r="X57" s="109">
        <f t="shared" si="39"/>
        <v>0</v>
      </c>
      <c r="Y57" s="110">
        <f t="shared" si="25"/>
        <v>0</v>
      </c>
      <c r="Z57" s="4">
        <v>0</v>
      </c>
      <c r="AA57" s="4">
        <v>0</v>
      </c>
      <c r="AB57" s="67">
        <v>0</v>
      </c>
      <c r="AC57" s="67">
        <v>0</v>
      </c>
      <c r="AD57" s="67">
        <v>0</v>
      </c>
      <c r="AE57" s="68">
        <v>0</v>
      </c>
      <c r="AF57" s="66">
        <v>0</v>
      </c>
      <c r="AG57" s="100">
        <v>2021</v>
      </c>
    </row>
    <row r="58" spans="1:33" ht="15.75">
      <c r="A58" s="24" t="str">
        <f t="shared" si="2"/>
        <v>M11400Местный бюджет</v>
      </c>
      <c r="B58" s="41" t="s">
        <v>112</v>
      </c>
      <c r="C58" s="42">
        <v>1</v>
      </c>
      <c r="D58" s="42">
        <v>1</v>
      </c>
      <c r="E58" s="62">
        <v>4</v>
      </c>
      <c r="F58" s="41">
        <v>0</v>
      </c>
      <c r="G58" s="63">
        <v>0</v>
      </c>
      <c r="H58" s="58">
        <v>3</v>
      </c>
      <c r="I58" s="59" t="s">
        <v>79</v>
      </c>
      <c r="J58" s="42" t="s">
        <v>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60">
        <v>0</v>
      </c>
      <c r="Q58" s="61">
        <f t="shared" si="37"/>
        <v>0</v>
      </c>
      <c r="R58" s="56">
        <v>2021</v>
      </c>
      <c r="S58" s="52">
        <f t="shared" si="39"/>
        <v>0</v>
      </c>
      <c r="T58" s="53">
        <f t="shared" si="39"/>
        <v>0</v>
      </c>
      <c r="U58" s="53">
        <f t="shared" si="39"/>
        <v>0</v>
      </c>
      <c r="V58" s="53">
        <f t="shared" si="39"/>
        <v>0</v>
      </c>
      <c r="W58" s="53">
        <f t="shared" si="39"/>
        <v>0</v>
      </c>
      <c r="X58" s="109">
        <f t="shared" si="39"/>
        <v>0</v>
      </c>
      <c r="Y58" s="110">
        <f t="shared" si="25"/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60">
        <v>0</v>
      </c>
      <c r="AF58" s="61">
        <v>0</v>
      </c>
      <c r="AG58" s="100">
        <v>2021</v>
      </c>
    </row>
    <row r="59" spans="1:33" ht="15.75">
      <c r="A59" s="24" t="str">
        <f t="shared" si="2"/>
        <v>M11400Областной бюджет</v>
      </c>
      <c r="B59" s="41" t="s">
        <v>112</v>
      </c>
      <c r="C59" s="42">
        <v>1</v>
      </c>
      <c r="D59" s="42">
        <v>1</v>
      </c>
      <c r="E59" s="62">
        <v>4</v>
      </c>
      <c r="F59" s="41">
        <v>0</v>
      </c>
      <c r="G59" s="63">
        <v>0</v>
      </c>
      <c r="H59" s="58">
        <v>2</v>
      </c>
      <c r="I59" s="59" t="s">
        <v>80</v>
      </c>
      <c r="J59" s="42" t="s">
        <v>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60">
        <v>0</v>
      </c>
      <c r="Q59" s="61">
        <f t="shared" si="37"/>
        <v>0</v>
      </c>
      <c r="R59" s="56">
        <v>2021</v>
      </c>
      <c r="S59" s="52">
        <f t="shared" si="39"/>
        <v>0</v>
      </c>
      <c r="T59" s="53">
        <f t="shared" si="39"/>
        <v>0</v>
      </c>
      <c r="U59" s="53">
        <f t="shared" si="39"/>
        <v>0</v>
      </c>
      <c r="V59" s="53">
        <f t="shared" si="39"/>
        <v>0</v>
      </c>
      <c r="W59" s="53">
        <f t="shared" si="39"/>
        <v>0</v>
      </c>
      <c r="X59" s="109">
        <f t="shared" si="39"/>
        <v>0</v>
      </c>
      <c r="Y59" s="110">
        <f t="shared" si="25"/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60">
        <v>0</v>
      </c>
      <c r="AF59" s="61">
        <v>0</v>
      </c>
      <c r="AG59" s="100">
        <v>2021</v>
      </c>
    </row>
    <row r="60" spans="1:33" ht="47.25">
      <c r="A60" s="24" t="str">
        <f t="shared" si="2"/>
        <v>M11400Показатель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v>
      </c>
      <c r="B60" s="41" t="s">
        <v>112</v>
      </c>
      <c r="C60" s="42">
        <v>1</v>
      </c>
      <c r="D60" s="42">
        <v>1</v>
      </c>
      <c r="E60" s="62">
        <v>4</v>
      </c>
      <c r="F60" s="41">
        <v>0</v>
      </c>
      <c r="G60" s="63">
        <v>0</v>
      </c>
      <c r="H60" s="58"/>
      <c r="I60" s="65" t="s">
        <v>150</v>
      </c>
      <c r="J60" s="42" t="s">
        <v>0</v>
      </c>
      <c r="K60" s="70">
        <v>0.0085</v>
      </c>
      <c r="L60" s="70">
        <v>0.0085</v>
      </c>
      <c r="M60" s="70">
        <v>0.0084</v>
      </c>
      <c r="N60" s="70">
        <v>0.0084</v>
      </c>
      <c r="O60" s="70">
        <v>0.0083</v>
      </c>
      <c r="P60" s="71">
        <v>0.0082</v>
      </c>
      <c r="Q60" s="72">
        <f>P60</f>
        <v>0.0082</v>
      </c>
      <c r="R60" s="56">
        <v>2021</v>
      </c>
      <c r="S60" s="52">
        <f aca="true" t="shared" si="40" ref="S60:X61">K60-Z60</f>
        <v>0</v>
      </c>
      <c r="T60" s="53">
        <f t="shared" si="40"/>
        <v>0</v>
      </c>
      <c r="U60" s="53">
        <f t="shared" si="40"/>
        <v>0</v>
      </c>
      <c r="V60" s="53">
        <f t="shared" si="40"/>
        <v>0</v>
      </c>
      <c r="W60" s="53">
        <f t="shared" si="40"/>
        <v>0</v>
      </c>
      <c r="X60" s="109">
        <f t="shared" si="40"/>
        <v>0</v>
      </c>
      <c r="Y60" s="110">
        <f t="shared" si="25"/>
        <v>0</v>
      </c>
      <c r="Z60" s="70">
        <v>0.0085</v>
      </c>
      <c r="AA60" s="70">
        <v>0.0085</v>
      </c>
      <c r="AB60" s="70">
        <v>0.0084</v>
      </c>
      <c r="AC60" s="70">
        <v>0.0084</v>
      </c>
      <c r="AD60" s="70">
        <v>0.0083</v>
      </c>
      <c r="AE60" s="71">
        <v>0.0082</v>
      </c>
      <c r="AF60" s="72">
        <v>0.0082</v>
      </c>
      <c r="AG60" s="100">
        <v>2021</v>
      </c>
    </row>
    <row r="61" spans="1:33" ht="63">
      <c r="A61" s="24" t="str">
        <f t="shared" si="2"/>
        <v>M11400Показатель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v>
      </c>
      <c r="B61" s="41" t="s">
        <v>112</v>
      </c>
      <c r="C61" s="42">
        <v>1</v>
      </c>
      <c r="D61" s="42">
        <v>1</v>
      </c>
      <c r="E61" s="62">
        <v>4</v>
      </c>
      <c r="F61" s="41">
        <v>0</v>
      </c>
      <c r="G61" s="63">
        <v>0</v>
      </c>
      <c r="H61" s="58"/>
      <c r="I61" s="65" t="s">
        <v>103</v>
      </c>
      <c r="J61" s="42" t="s">
        <v>8</v>
      </c>
      <c r="K61" s="42">
        <v>105</v>
      </c>
      <c r="L61" s="42">
        <v>107</v>
      </c>
      <c r="M61" s="42">
        <v>108</v>
      </c>
      <c r="N61" s="42">
        <v>109</v>
      </c>
      <c r="O61" s="42">
        <v>110</v>
      </c>
      <c r="P61" s="62">
        <v>111</v>
      </c>
      <c r="Q61" s="69">
        <f>SUM(K61:P61)</f>
        <v>650</v>
      </c>
      <c r="R61" s="56">
        <v>2021</v>
      </c>
      <c r="S61" s="52">
        <f t="shared" si="40"/>
        <v>0</v>
      </c>
      <c r="T61" s="53">
        <f t="shared" si="40"/>
        <v>0</v>
      </c>
      <c r="U61" s="53">
        <f t="shared" si="40"/>
        <v>0</v>
      </c>
      <c r="V61" s="53">
        <f t="shared" si="40"/>
        <v>0</v>
      </c>
      <c r="W61" s="53">
        <f t="shared" si="40"/>
        <v>0</v>
      </c>
      <c r="X61" s="109">
        <f t="shared" si="40"/>
        <v>0</v>
      </c>
      <c r="Y61" s="110">
        <f t="shared" si="25"/>
        <v>0</v>
      </c>
      <c r="Z61" s="42">
        <v>105</v>
      </c>
      <c r="AA61" s="42">
        <v>107</v>
      </c>
      <c r="AB61" s="42">
        <v>108</v>
      </c>
      <c r="AC61" s="42">
        <v>109</v>
      </c>
      <c r="AD61" s="42">
        <v>110</v>
      </c>
      <c r="AE61" s="62">
        <v>111</v>
      </c>
      <c r="AF61" s="69">
        <v>650</v>
      </c>
      <c r="AG61" s="100">
        <v>2021</v>
      </c>
    </row>
    <row r="62" spans="1:33" ht="47.25">
      <c r="A62" s="24" t="str">
        <f t="shared" si="2"/>
        <v>M11401Административное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v>
      </c>
      <c r="B62" s="41" t="s">
        <v>112</v>
      </c>
      <c r="C62" s="42">
        <v>1</v>
      </c>
      <c r="D62" s="42">
        <v>1</v>
      </c>
      <c r="E62" s="62">
        <v>4</v>
      </c>
      <c r="F62" s="41">
        <v>0</v>
      </c>
      <c r="G62" s="63">
        <v>1</v>
      </c>
      <c r="H62" s="58"/>
      <c r="I62" s="65" t="s">
        <v>6</v>
      </c>
      <c r="J62" s="42" t="s">
        <v>13</v>
      </c>
      <c r="K62" s="42" t="s">
        <v>5</v>
      </c>
      <c r="L62" s="42" t="s">
        <v>5</v>
      </c>
      <c r="M62" s="42" t="s">
        <v>5</v>
      </c>
      <c r="N62" s="42" t="s">
        <v>5</v>
      </c>
      <c r="O62" s="42" t="s">
        <v>5</v>
      </c>
      <c r="P62" s="62" t="s">
        <v>5</v>
      </c>
      <c r="Q62" s="69" t="s">
        <v>5</v>
      </c>
      <c r="R62" s="56">
        <v>2021</v>
      </c>
      <c r="S62" s="52"/>
      <c r="T62" s="53"/>
      <c r="U62" s="53"/>
      <c r="V62" s="53"/>
      <c r="W62" s="53"/>
      <c r="X62" s="109"/>
      <c r="Y62" s="110"/>
      <c r="Z62" s="42" t="s">
        <v>5</v>
      </c>
      <c r="AA62" s="42" t="s">
        <v>5</v>
      </c>
      <c r="AB62" s="42" t="s">
        <v>5</v>
      </c>
      <c r="AC62" s="42" t="s">
        <v>5</v>
      </c>
      <c r="AD62" s="42" t="s">
        <v>5</v>
      </c>
      <c r="AE62" s="62" t="s">
        <v>5</v>
      </c>
      <c r="AF62" s="69" t="s">
        <v>5</v>
      </c>
      <c r="AG62" s="100">
        <v>2021</v>
      </c>
    </row>
    <row r="63" spans="1:33" ht="47.25">
      <c r="A63" s="24" t="str">
        <f t="shared" si="2"/>
        <v>M11401Показатель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v>
      </c>
      <c r="B63" s="41" t="s">
        <v>112</v>
      </c>
      <c r="C63" s="42">
        <v>1</v>
      </c>
      <c r="D63" s="42">
        <v>1</v>
      </c>
      <c r="E63" s="62">
        <v>4</v>
      </c>
      <c r="F63" s="41">
        <v>0</v>
      </c>
      <c r="G63" s="63">
        <v>1</v>
      </c>
      <c r="H63" s="58"/>
      <c r="I63" s="65" t="s">
        <v>50</v>
      </c>
      <c r="J63" s="42" t="s">
        <v>8</v>
      </c>
      <c r="K63" s="42">
        <v>2</v>
      </c>
      <c r="L63" s="42">
        <v>2</v>
      </c>
      <c r="M63" s="42">
        <v>2</v>
      </c>
      <c r="N63" s="42">
        <v>2</v>
      </c>
      <c r="O63" s="42">
        <v>2</v>
      </c>
      <c r="P63" s="62">
        <v>2</v>
      </c>
      <c r="Q63" s="69">
        <f>SUM(K63:P63)</f>
        <v>12</v>
      </c>
      <c r="R63" s="56">
        <v>2021</v>
      </c>
      <c r="S63" s="52">
        <f aca="true" t="shared" si="41" ref="S63:X63">K63-Z63</f>
        <v>0</v>
      </c>
      <c r="T63" s="53">
        <f t="shared" si="41"/>
        <v>0</v>
      </c>
      <c r="U63" s="53">
        <f t="shared" si="41"/>
        <v>0</v>
      </c>
      <c r="V63" s="53">
        <f t="shared" si="41"/>
        <v>0</v>
      </c>
      <c r="W63" s="53">
        <f t="shared" si="41"/>
        <v>0</v>
      </c>
      <c r="X63" s="109">
        <f t="shared" si="41"/>
        <v>0</v>
      </c>
      <c r="Y63" s="110">
        <f t="shared" si="25"/>
        <v>0</v>
      </c>
      <c r="Z63" s="42">
        <v>2</v>
      </c>
      <c r="AA63" s="42">
        <v>2</v>
      </c>
      <c r="AB63" s="42">
        <v>2</v>
      </c>
      <c r="AC63" s="42">
        <v>2</v>
      </c>
      <c r="AD63" s="42">
        <v>2</v>
      </c>
      <c r="AE63" s="62">
        <v>2</v>
      </c>
      <c r="AF63" s="69">
        <v>12</v>
      </c>
      <c r="AG63" s="100">
        <v>2021</v>
      </c>
    </row>
    <row r="64" spans="1:33" ht="63">
      <c r="A64" s="24" t="str">
        <f t="shared" si="2"/>
        <v>M11402Административное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v>
      </c>
      <c r="B64" s="41" t="s">
        <v>112</v>
      </c>
      <c r="C64" s="42">
        <v>1</v>
      </c>
      <c r="D64" s="42">
        <v>1</v>
      </c>
      <c r="E64" s="62">
        <v>4</v>
      </c>
      <c r="F64" s="41">
        <v>0</v>
      </c>
      <c r="G64" s="63">
        <v>2</v>
      </c>
      <c r="H64" s="58"/>
      <c r="I64" s="65" t="s">
        <v>7</v>
      </c>
      <c r="J64" s="42" t="s">
        <v>13</v>
      </c>
      <c r="K64" s="42" t="s">
        <v>5</v>
      </c>
      <c r="L64" s="42" t="s">
        <v>5</v>
      </c>
      <c r="M64" s="42" t="s">
        <v>5</v>
      </c>
      <c r="N64" s="42" t="s">
        <v>5</v>
      </c>
      <c r="O64" s="42" t="s">
        <v>5</v>
      </c>
      <c r="P64" s="62" t="s">
        <v>5</v>
      </c>
      <c r="Q64" s="41" t="s">
        <v>5</v>
      </c>
      <c r="R64" s="56">
        <v>2021</v>
      </c>
      <c r="S64" s="52"/>
      <c r="T64" s="53"/>
      <c r="U64" s="53"/>
      <c r="V64" s="53"/>
      <c r="W64" s="53"/>
      <c r="X64" s="109"/>
      <c r="Y64" s="110"/>
      <c r="Z64" s="42" t="s">
        <v>5</v>
      </c>
      <c r="AA64" s="42" t="s">
        <v>5</v>
      </c>
      <c r="AB64" s="42" t="s">
        <v>5</v>
      </c>
      <c r="AC64" s="42" t="s">
        <v>5</v>
      </c>
      <c r="AD64" s="42" t="s">
        <v>5</v>
      </c>
      <c r="AE64" s="62" t="s">
        <v>5</v>
      </c>
      <c r="AF64" s="41" t="s">
        <v>5</v>
      </c>
      <c r="AG64" s="100">
        <v>2021</v>
      </c>
    </row>
    <row r="65" spans="1:33" ht="47.25">
      <c r="A65" s="24" t="str">
        <f t="shared" si="2"/>
        <v>M11402Показатель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v>
      </c>
      <c r="B65" s="41" t="s">
        <v>112</v>
      </c>
      <c r="C65" s="42">
        <v>1</v>
      </c>
      <c r="D65" s="42">
        <v>1</v>
      </c>
      <c r="E65" s="62">
        <v>4</v>
      </c>
      <c r="F65" s="41">
        <v>0</v>
      </c>
      <c r="G65" s="63">
        <v>2</v>
      </c>
      <c r="H65" s="58"/>
      <c r="I65" s="65" t="s">
        <v>147</v>
      </c>
      <c r="J65" s="42" t="s">
        <v>8</v>
      </c>
      <c r="K65" s="42">
        <v>1</v>
      </c>
      <c r="L65" s="42">
        <v>1</v>
      </c>
      <c r="M65" s="42">
        <v>1</v>
      </c>
      <c r="N65" s="42">
        <v>1</v>
      </c>
      <c r="O65" s="42">
        <v>1</v>
      </c>
      <c r="P65" s="62">
        <v>1</v>
      </c>
      <c r="Q65" s="69">
        <f aca="true" t="shared" si="42" ref="Q65:Q70">SUM(K65:P65)</f>
        <v>6</v>
      </c>
      <c r="R65" s="56">
        <v>2021</v>
      </c>
      <c r="S65" s="52">
        <f aca="true" t="shared" si="43" ref="S65:S126">K65-Z65</f>
        <v>0</v>
      </c>
      <c r="T65" s="53">
        <f aca="true" t="shared" si="44" ref="T65:T72">L65-AA65</f>
        <v>0</v>
      </c>
      <c r="U65" s="53">
        <f aca="true" t="shared" si="45" ref="U65:U126">M65-AB65</f>
        <v>0</v>
      </c>
      <c r="V65" s="53">
        <f aca="true" t="shared" si="46" ref="V65:V126">N65-AC65</f>
        <v>0</v>
      </c>
      <c r="W65" s="53">
        <f aca="true" t="shared" si="47" ref="W65:W126">O65-AD65</f>
        <v>0</v>
      </c>
      <c r="X65" s="109">
        <f aca="true" t="shared" si="48" ref="X65:X126">P65-AE65</f>
        <v>0</v>
      </c>
      <c r="Y65" s="110">
        <f aca="true" t="shared" si="49" ref="Y65:Y126">Q65-AF65</f>
        <v>0</v>
      </c>
      <c r="Z65" s="42">
        <v>1</v>
      </c>
      <c r="AA65" s="42">
        <v>1</v>
      </c>
      <c r="AB65" s="42">
        <v>1</v>
      </c>
      <c r="AC65" s="42">
        <v>1</v>
      </c>
      <c r="AD65" s="42">
        <v>1</v>
      </c>
      <c r="AE65" s="62">
        <v>1</v>
      </c>
      <c r="AF65" s="69">
        <v>6</v>
      </c>
      <c r="AG65" s="100">
        <v>2021</v>
      </c>
    </row>
    <row r="66" spans="1:33" ht="31.5">
      <c r="A66" s="24" t="str">
        <f t="shared" si="2"/>
        <v>M11403Мероприятие 4.0.3 «Приобретение полиграфической продукции антитеррористической направленности»</v>
      </c>
      <c r="B66" s="41" t="s">
        <v>112</v>
      </c>
      <c r="C66" s="42">
        <v>1</v>
      </c>
      <c r="D66" s="42">
        <v>1</v>
      </c>
      <c r="E66" s="62">
        <v>4</v>
      </c>
      <c r="F66" s="41">
        <v>0</v>
      </c>
      <c r="G66" s="63">
        <v>3</v>
      </c>
      <c r="H66" s="58">
        <v>3</v>
      </c>
      <c r="I66" s="65" t="s">
        <v>165</v>
      </c>
      <c r="J66" s="42" t="s">
        <v>2</v>
      </c>
      <c r="K66" s="42">
        <v>0</v>
      </c>
      <c r="L66" s="42">
        <v>0</v>
      </c>
      <c r="M66" s="55">
        <v>0</v>
      </c>
      <c r="N66" s="55">
        <v>0</v>
      </c>
      <c r="O66" s="55">
        <v>0</v>
      </c>
      <c r="P66" s="56">
        <v>0</v>
      </c>
      <c r="Q66" s="69">
        <f t="shared" si="42"/>
        <v>0</v>
      </c>
      <c r="R66" s="56">
        <v>2017</v>
      </c>
      <c r="S66" s="52">
        <f t="shared" si="43"/>
        <v>0</v>
      </c>
      <c r="T66" s="53">
        <f t="shared" si="44"/>
        <v>0</v>
      </c>
      <c r="U66" s="53">
        <f t="shared" si="45"/>
        <v>0</v>
      </c>
      <c r="V66" s="53">
        <v>0</v>
      </c>
      <c r="W66" s="53">
        <f t="shared" si="47"/>
        <v>0</v>
      </c>
      <c r="X66" s="109">
        <f t="shared" si="48"/>
        <v>0</v>
      </c>
      <c r="Y66" s="110">
        <f t="shared" si="49"/>
        <v>0</v>
      </c>
      <c r="Z66" s="42">
        <v>0</v>
      </c>
      <c r="AA66" s="42">
        <v>0</v>
      </c>
      <c r="AB66" s="55">
        <v>0</v>
      </c>
      <c r="AC66" s="55">
        <v>0</v>
      </c>
      <c r="AD66" s="55">
        <v>0</v>
      </c>
      <c r="AE66" s="56">
        <v>0</v>
      </c>
      <c r="AF66" s="69">
        <v>0</v>
      </c>
      <c r="AG66" s="100">
        <v>2017</v>
      </c>
    </row>
    <row r="67" spans="1:33" ht="31.5">
      <c r="A67" s="24" t="str">
        <f t="shared" si="2"/>
        <v>M11403Показатель 1 «Количество приобретенной полиграфической продукции антитеррористической направленности»</v>
      </c>
      <c r="B67" s="41" t="s">
        <v>112</v>
      </c>
      <c r="C67" s="42">
        <v>1</v>
      </c>
      <c r="D67" s="42">
        <v>1</v>
      </c>
      <c r="E67" s="62">
        <v>4</v>
      </c>
      <c r="F67" s="41">
        <v>0</v>
      </c>
      <c r="G67" s="63">
        <v>3</v>
      </c>
      <c r="H67" s="58"/>
      <c r="I67" s="65" t="s">
        <v>167</v>
      </c>
      <c r="J67" s="42" t="s">
        <v>8</v>
      </c>
      <c r="K67" s="42">
        <v>0</v>
      </c>
      <c r="L67" s="42">
        <v>0</v>
      </c>
      <c r="M67" s="55">
        <v>0</v>
      </c>
      <c r="N67" s="55">
        <v>0</v>
      </c>
      <c r="O67" s="55">
        <v>0</v>
      </c>
      <c r="P67" s="56">
        <v>0</v>
      </c>
      <c r="Q67" s="69">
        <f t="shared" si="42"/>
        <v>0</v>
      </c>
      <c r="R67" s="56">
        <v>2017</v>
      </c>
      <c r="S67" s="52">
        <f t="shared" si="43"/>
        <v>0</v>
      </c>
      <c r="T67" s="53">
        <f t="shared" si="44"/>
        <v>0</v>
      </c>
      <c r="U67" s="53">
        <f t="shared" si="45"/>
        <v>0</v>
      </c>
      <c r="V67" s="53">
        <f t="shared" si="46"/>
        <v>0</v>
      </c>
      <c r="W67" s="53">
        <f t="shared" si="47"/>
        <v>0</v>
      </c>
      <c r="X67" s="109">
        <f t="shared" si="48"/>
        <v>0</v>
      </c>
      <c r="Y67" s="110">
        <f t="shared" si="49"/>
        <v>0</v>
      </c>
      <c r="Z67" s="42">
        <v>0</v>
      </c>
      <c r="AA67" s="42">
        <v>0</v>
      </c>
      <c r="AB67" s="55">
        <v>0</v>
      </c>
      <c r="AC67" s="55">
        <v>0</v>
      </c>
      <c r="AD67" s="55">
        <v>0</v>
      </c>
      <c r="AE67" s="56">
        <v>0</v>
      </c>
      <c r="AF67" s="69">
        <v>0</v>
      </c>
      <c r="AG67" s="100">
        <v>2017</v>
      </c>
    </row>
    <row r="68" spans="1:33" ht="47.25">
      <c r="A68" s="24" t="str">
        <f t="shared" si="2"/>
        <v>M11500Задача 5 «Повышение уровня готовности муниципальных предприятий,  учреждений и организаций к работе в период мобилизации и военное время»</v>
      </c>
      <c r="B68" s="41" t="s">
        <v>112</v>
      </c>
      <c r="C68" s="42">
        <v>1</v>
      </c>
      <c r="D68" s="42">
        <v>1</v>
      </c>
      <c r="E68" s="62">
        <v>5</v>
      </c>
      <c r="F68" s="41">
        <v>0</v>
      </c>
      <c r="G68" s="63">
        <v>0</v>
      </c>
      <c r="H68" s="58"/>
      <c r="I68" s="59" t="s">
        <v>70</v>
      </c>
      <c r="J68" s="42" t="s">
        <v>2</v>
      </c>
      <c r="K68" s="4">
        <v>0</v>
      </c>
      <c r="L68" s="4">
        <v>0</v>
      </c>
      <c r="M68" s="67">
        <f>L68*'Расчет для паспорта'!$B$19</f>
        <v>0</v>
      </c>
      <c r="N68" s="67">
        <f>M68*'Расчет для паспорта'!$B$18</f>
        <v>0</v>
      </c>
      <c r="O68" s="67">
        <f>N68*'Расчет для паспорта'!$B$20</f>
        <v>0</v>
      </c>
      <c r="P68" s="68">
        <f>O68*'Расчет для паспорта'!$B$21</f>
        <v>0</v>
      </c>
      <c r="Q68" s="66">
        <f t="shared" si="42"/>
        <v>0</v>
      </c>
      <c r="R68" s="56">
        <v>2021</v>
      </c>
      <c r="S68" s="52">
        <f t="shared" si="43"/>
        <v>0</v>
      </c>
      <c r="T68" s="53">
        <f t="shared" si="44"/>
        <v>0</v>
      </c>
      <c r="U68" s="53">
        <f t="shared" si="45"/>
        <v>0</v>
      </c>
      <c r="V68" s="53">
        <v>0</v>
      </c>
      <c r="W68" s="53">
        <f t="shared" si="47"/>
        <v>0</v>
      </c>
      <c r="X68" s="109">
        <f t="shared" si="48"/>
        <v>0</v>
      </c>
      <c r="Y68" s="110">
        <f t="shared" si="49"/>
        <v>0</v>
      </c>
      <c r="Z68" s="4">
        <v>0</v>
      </c>
      <c r="AA68" s="4">
        <v>0</v>
      </c>
      <c r="AB68" s="67">
        <v>0</v>
      </c>
      <c r="AC68" s="67">
        <v>0</v>
      </c>
      <c r="AD68" s="67">
        <v>0</v>
      </c>
      <c r="AE68" s="68">
        <v>0</v>
      </c>
      <c r="AF68" s="66">
        <v>0</v>
      </c>
      <c r="AG68" s="100">
        <v>2021</v>
      </c>
    </row>
    <row r="69" spans="1:33" ht="15.75">
      <c r="A69" s="24" t="str">
        <f t="shared" si="2"/>
        <v>M11500Местный бюджет</v>
      </c>
      <c r="B69" s="41" t="s">
        <v>112</v>
      </c>
      <c r="C69" s="42">
        <v>1</v>
      </c>
      <c r="D69" s="42">
        <v>1</v>
      </c>
      <c r="E69" s="62">
        <v>5</v>
      </c>
      <c r="F69" s="41">
        <v>0</v>
      </c>
      <c r="G69" s="63">
        <v>0</v>
      </c>
      <c r="H69" s="58">
        <v>3</v>
      </c>
      <c r="I69" s="59" t="s">
        <v>79</v>
      </c>
      <c r="J69" s="42" t="s">
        <v>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60">
        <v>0</v>
      </c>
      <c r="Q69" s="61">
        <f t="shared" si="42"/>
        <v>0</v>
      </c>
      <c r="R69" s="62"/>
      <c r="S69" s="52">
        <f t="shared" si="43"/>
        <v>0</v>
      </c>
      <c r="T69" s="53">
        <f t="shared" si="44"/>
        <v>0</v>
      </c>
      <c r="U69" s="53">
        <f t="shared" si="45"/>
        <v>0</v>
      </c>
      <c r="V69" s="53">
        <v>0</v>
      </c>
      <c r="W69" s="53">
        <f t="shared" si="47"/>
        <v>0</v>
      </c>
      <c r="X69" s="109">
        <f t="shared" si="48"/>
        <v>0</v>
      </c>
      <c r="Y69" s="110">
        <f t="shared" si="49"/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60">
        <v>0</v>
      </c>
      <c r="AF69" s="61">
        <v>0</v>
      </c>
      <c r="AG69" s="100"/>
    </row>
    <row r="70" spans="1:33" ht="15.75">
      <c r="A70" s="24" t="str">
        <f t="shared" si="2"/>
        <v>M11500Областной бюджет</v>
      </c>
      <c r="B70" s="41" t="s">
        <v>112</v>
      </c>
      <c r="C70" s="42">
        <v>1</v>
      </c>
      <c r="D70" s="42">
        <v>1</v>
      </c>
      <c r="E70" s="62">
        <v>5</v>
      </c>
      <c r="F70" s="41">
        <v>0</v>
      </c>
      <c r="G70" s="63">
        <v>0</v>
      </c>
      <c r="H70" s="58">
        <v>2</v>
      </c>
      <c r="I70" s="59" t="s">
        <v>80</v>
      </c>
      <c r="J70" s="42" t="s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60">
        <v>0</v>
      </c>
      <c r="Q70" s="61">
        <f t="shared" si="42"/>
        <v>0</v>
      </c>
      <c r="R70" s="62"/>
      <c r="S70" s="52">
        <f t="shared" si="43"/>
        <v>0</v>
      </c>
      <c r="T70" s="53">
        <f t="shared" si="44"/>
        <v>0</v>
      </c>
      <c r="U70" s="53">
        <f t="shared" si="45"/>
        <v>0</v>
      </c>
      <c r="V70" s="53">
        <v>0</v>
      </c>
      <c r="W70" s="53">
        <f t="shared" si="47"/>
        <v>0</v>
      </c>
      <c r="X70" s="109">
        <f t="shared" si="48"/>
        <v>0</v>
      </c>
      <c r="Y70" s="110">
        <f t="shared" si="49"/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60">
        <v>0</v>
      </c>
      <c r="AF70" s="61">
        <v>0</v>
      </c>
      <c r="AG70" s="100"/>
    </row>
    <row r="71" spans="1:33" ht="31.5">
      <c r="A71" s="24" t="str">
        <f t="shared" si="2"/>
        <v>M11500Показатель 1 «Состояние готовности подотраслей ЖКХ к работе в мирное и военное время»</v>
      </c>
      <c r="B71" s="41" t="s">
        <v>112</v>
      </c>
      <c r="C71" s="42">
        <v>1</v>
      </c>
      <c r="D71" s="42">
        <v>1</v>
      </c>
      <c r="E71" s="62">
        <v>5</v>
      </c>
      <c r="F71" s="41">
        <v>0</v>
      </c>
      <c r="G71" s="63">
        <v>0</v>
      </c>
      <c r="H71" s="58"/>
      <c r="I71" s="65" t="s">
        <v>151</v>
      </c>
      <c r="J71" s="42" t="s">
        <v>0</v>
      </c>
      <c r="K71" s="42">
        <v>98</v>
      </c>
      <c r="L71" s="42">
        <v>99</v>
      </c>
      <c r="M71" s="42">
        <v>99</v>
      </c>
      <c r="N71" s="42">
        <v>99</v>
      </c>
      <c r="O71" s="42">
        <v>99</v>
      </c>
      <c r="P71" s="62">
        <v>99</v>
      </c>
      <c r="Q71" s="41">
        <f>P71</f>
        <v>99</v>
      </c>
      <c r="R71" s="56">
        <v>2021</v>
      </c>
      <c r="S71" s="52">
        <f t="shared" si="43"/>
        <v>0</v>
      </c>
      <c r="T71" s="53">
        <f t="shared" si="44"/>
        <v>0</v>
      </c>
      <c r="U71" s="53">
        <f t="shared" si="45"/>
        <v>0</v>
      </c>
      <c r="V71" s="53">
        <f t="shared" si="46"/>
        <v>0</v>
      </c>
      <c r="W71" s="53">
        <f t="shared" si="47"/>
        <v>0</v>
      </c>
      <c r="X71" s="109">
        <f t="shared" si="48"/>
        <v>0</v>
      </c>
      <c r="Y71" s="110">
        <f t="shared" si="49"/>
        <v>0</v>
      </c>
      <c r="Z71" s="42">
        <v>98</v>
      </c>
      <c r="AA71" s="42">
        <v>99</v>
      </c>
      <c r="AB71" s="42">
        <v>99</v>
      </c>
      <c r="AC71" s="42">
        <v>99</v>
      </c>
      <c r="AD71" s="42">
        <v>99</v>
      </c>
      <c r="AE71" s="62">
        <v>99</v>
      </c>
      <c r="AF71" s="41">
        <v>99</v>
      </c>
      <c r="AG71" s="100">
        <v>2021</v>
      </c>
    </row>
    <row r="72" spans="1:33" ht="63">
      <c r="A72" s="24" t="str">
        <f t="shared" si="2"/>
        <v>M11500Показатель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v>
      </c>
      <c r="B72" s="41" t="s">
        <v>112</v>
      </c>
      <c r="C72" s="42">
        <v>1</v>
      </c>
      <c r="D72" s="42">
        <v>1</v>
      </c>
      <c r="E72" s="62">
        <v>5</v>
      </c>
      <c r="F72" s="41">
        <v>0</v>
      </c>
      <c r="G72" s="63">
        <v>0</v>
      </c>
      <c r="H72" s="58"/>
      <c r="I72" s="65" t="s">
        <v>104</v>
      </c>
      <c r="J72" s="42" t="s">
        <v>8</v>
      </c>
      <c r="K72" s="42">
        <v>1</v>
      </c>
      <c r="L72" s="42">
        <v>1</v>
      </c>
      <c r="M72" s="42">
        <v>1</v>
      </c>
      <c r="N72" s="42">
        <v>1</v>
      </c>
      <c r="O72" s="42">
        <v>1</v>
      </c>
      <c r="P72" s="62">
        <v>1</v>
      </c>
      <c r="Q72" s="69">
        <f>SUM(K72:P72)</f>
        <v>6</v>
      </c>
      <c r="R72" s="56">
        <v>2021</v>
      </c>
      <c r="S72" s="52">
        <f t="shared" si="43"/>
        <v>0</v>
      </c>
      <c r="T72" s="53">
        <f t="shared" si="44"/>
        <v>0</v>
      </c>
      <c r="U72" s="53">
        <f t="shared" si="45"/>
        <v>0</v>
      </c>
      <c r="V72" s="53">
        <f t="shared" si="46"/>
        <v>0</v>
      </c>
      <c r="W72" s="53">
        <f t="shared" si="47"/>
        <v>0</v>
      </c>
      <c r="X72" s="109">
        <f t="shared" si="48"/>
        <v>0</v>
      </c>
      <c r="Y72" s="110">
        <f t="shared" si="49"/>
        <v>0</v>
      </c>
      <c r="Z72" s="42">
        <v>1</v>
      </c>
      <c r="AA72" s="42">
        <v>1</v>
      </c>
      <c r="AB72" s="42">
        <v>1</v>
      </c>
      <c r="AC72" s="42">
        <v>1</v>
      </c>
      <c r="AD72" s="42">
        <v>1</v>
      </c>
      <c r="AE72" s="62">
        <v>1</v>
      </c>
      <c r="AF72" s="69">
        <v>6</v>
      </c>
      <c r="AG72" s="100">
        <v>2021</v>
      </c>
    </row>
    <row r="73" spans="1:33" ht="47.25">
      <c r="A73" s="24" t="str">
        <f t="shared" si="2"/>
        <v>M11501Административное мероприятие 5.0.1 «Разработка плана основных мероприятий мобилизационной подготовки Северодвинска»</v>
      </c>
      <c r="B73" s="41" t="s">
        <v>112</v>
      </c>
      <c r="C73" s="42">
        <v>1</v>
      </c>
      <c r="D73" s="42">
        <v>1</v>
      </c>
      <c r="E73" s="62">
        <v>5</v>
      </c>
      <c r="F73" s="41">
        <v>0</v>
      </c>
      <c r="G73" s="63">
        <v>1</v>
      </c>
      <c r="H73" s="58"/>
      <c r="I73" s="65" t="s">
        <v>138</v>
      </c>
      <c r="J73" s="42" t="s">
        <v>13</v>
      </c>
      <c r="K73" s="42" t="s">
        <v>5</v>
      </c>
      <c r="L73" s="42" t="s">
        <v>5</v>
      </c>
      <c r="M73" s="42" t="s">
        <v>5</v>
      </c>
      <c r="N73" s="42" t="s">
        <v>5</v>
      </c>
      <c r="O73" s="42" t="s">
        <v>5</v>
      </c>
      <c r="P73" s="62" t="s">
        <v>5</v>
      </c>
      <c r="Q73" s="69" t="s">
        <v>5</v>
      </c>
      <c r="R73" s="56">
        <v>2021</v>
      </c>
      <c r="S73" s="52"/>
      <c r="T73" s="53"/>
      <c r="U73" s="53"/>
      <c r="V73" s="53"/>
      <c r="W73" s="53"/>
      <c r="X73" s="109"/>
      <c r="Y73" s="110"/>
      <c r="Z73" s="42" t="s">
        <v>5</v>
      </c>
      <c r="AA73" s="42" t="s">
        <v>5</v>
      </c>
      <c r="AB73" s="42" t="s">
        <v>5</v>
      </c>
      <c r="AC73" s="42" t="s">
        <v>5</v>
      </c>
      <c r="AD73" s="42" t="s">
        <v>5</v>
      </c>
      <c r="AE73" s="62" t="s">
        <v>5</v>
      </c>
      <c r="AF73" s="69" t="s">
        <v>5</v>
      </c>
      <c r="AG73" s="100">
        <v>2021</v>
      </c>
    </row>
    <row r="74" spans="1:33" ht="31.5">
      <c r="A74" s="24" t="str">
        <f t="shared" si="2"/>
        <v>M11501Показатель 1 «Количество разработанных планов основных мероприятий мобилизационной подготовки Северодвинска»</v>
      </c>
      <c r="B74" s="41" t="s">
        <v>112</v>
      </c>
      <c r="C74" s="42">
        <v>1</v>
      </c>
      <c r="D74" s="42">
        <v>1</v>
      </c>
      <c r="E74" s="62">
        <v>5</v>
      </c>
      <c r="F74" s="41">
        <v>0</v>
      </c>
      <c r="G74" s="63">
        <v>1</v>
      </c>
      <c r="H74" s="58"/>
      <c r="I74" s="65" t="s">
        <v>139</v>
      </c>
      <c r="J74" s="42" t="s">
        <v>8</v>
      </c>
      <c r="K74" s="42">
        <v>1</v>
      </c>
      <c r="L74" s="42">
        <v>1</v>
      </c>
      <c r="M74" s="42">
        <v>1</v>
      </c>
      <c r="N74" s="42">
        <v>1</v>
      </c>
      <c r="O74" s="42">
        <v>1</v>
      </c>
      <c r="P74" s="62">
        <v>1</v>
      </c>
      <c r="Q74" s="69">
        <f>SUM(K74:P74)</f>
        <v>6</v>
      </c>
      <c r="R74" s="56">
        <v>2021</v>
      </c>
      <c r="S74" s="52">
        <f t="shared" si="43"/>
        <v>0</v>
      </c>
      <c r="T74" s="53">
        <f>L74-AA74</f>
        <v>0</v>
      </c>
      <c r="U74" s="53">
        <f t="shared" si="45"/>
        <v>0</v>
      </c>
      <c r="V74" s="53">
        <f t="shared" si="46"/>
        <v>0</v>
      </c>
      <c r="W74" s="53">
        <f t="shared" si="47"/>
        <v>0</v>
      </c>
      <c r="X74" s="109">
        <f t="shared" si="48"/>
        <v>0</v>
      </c>
      <c r="Y74" s="110">
        <f t="shared" si="49"/>
        <v>0</v>
      </c>
      <c r="Z74" s="42">
        <v>1</v>
      </c>
      <c r="AA74" s="42">
        <v>1</v>
      </c>
      <c r="AB74" s="42">
        <v>1</v>
      </c>
      <c r="AC74" s="42">
        <v>1</v>
      </c>
      <c r="AD74" s="42">
        <v>1</v>
      </c>
      <c r="AE74" s="62">
        <v>1</v>
      </c>
      <c r="AF74" s="69">
        <v>6</v>
      </c>
      <c r="AG74" s="100">
        <v>2021</v>
      </c>
    </row>
    <row r="75" spans="1:33" ht="110.25">
      <c r="A75" s="24" t="str">
        <f t="shared" si="2"/>
        <v>M11502Административное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v>
      </c>
      <c r="B75" s="41" t="s">
        <v>112</v>
      </c>
      <c r="C75" s="42">
        <v>1</v>
      </c>
      <c r="D75" s="42">
        <v>1</v>
      </c>
      <c r="E75" s="62">
        <v>5</v>
      </c>
      <c r="F75" s="41">
        <v>0</v>
      </c>
      <c r="G75" s="63">
        <v>2</v>
      </c>
      <c r="H75" s="58"/>
      <c r="I75" s="65" t="s">
        <v>129</v>
      </c>
      <c r="J75" s="42" t="s">
        <v>13</v>
      </c>
      <c r="K75" s="42" t="s">
        <v>5</v>
      </c>
      <c r="L75" s="42" t="s">
        <v>5</v>
      </c>
      <c r="M75" s="42" t="s">
        <v>5</v>
      </c>
      <c r="N75" s="42" t="s">
        <v>5</v>
      </c>
      <c r="O75" s="42" t="s">
        <v>5</v>
      </c>
      <c r="P75" s="62" t="s">
        <v>5</v>
      </c>
      <c r="Q75" s="41" t="s">
        <v>5</v>
      </c>
      <c r="R75" s="56">
        <v>2021</v>
      </c>
      <c r="S75" s="52"/>
      <c r="T75" s="53"/>
      <c r="U75" s="53"/>
      <c r="V75" s="53"/>
      <c r="W75" s="53"/>
      <c r="X75" s="109"/>
      <c r="Y75" s="110"/>
      <c r="Z75" s="42" t="s">
        <v>5</v>
      </c>
      <c r="AA75" s="42" t="s">
        <v>5</v>
      </c>
      <c r="AB75" s="42" t="s">
        <v>5</v>
      </c>
      <c r="AC75" s="42" t="s">
        <v>5</v>
      </c>
      <c r="AD75" s="42" t="s">
        <v>5</v>
      </c>
      <c r="AE75" s="62" t="s">
        <v>5</v>
      </c>
      <c r="AF75" s="41" t="s">
        <v>5</v>
      </c>
      <c r="AG75" s="100">
        <v>2021</v>
      </c>
    </row>
    <row r="76" spans="1:33" ht="78.75">
      <c r="A76" s="24" t="str">
        <f aca="true" t="shared" si="50" ref="A76:A139">CONCATENATE(B76,C76,D76,E76,F76,G76,I76)</f>
        <v>M11502Показатель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v>
      </c>
      <c r="B76" s="41" t="s">
        <v>112</v>
      </c>
      <c r="C76" s="42">
        <v>1</v>
      </c>
      <c r="D76" s="42">
        <v>1</v>
      </c>
      <c r="E76" s="62">
        <v>5</v>
      </c>
      <c r="F76" s="41">
        <v>0</v>
      </c>
      <c r="G76" s="63">
        <v>2</v>
      </c>
      <c r="H76" s="58"/>
      <c r="I76" s="65" t="s">
        <v>51</v>
      </c>
      <c r="J76" s="42" t="s">
        <v>0</v>
      </c>
      <c r="K76" s="42">
        <v>99</v>
      </c>
      <c r="L76" s="42">
        <v>99</v>
      </c>
      <c r="M76" s="42">
        <v>99</v>
      </c>
      <c r="N76" s="42">
        <v>99</v>
      </c>
      <c r="O76" s="42">
        <v>99</v>
      </c>
      <c r="P76" s="62">
        <v>99</v>
      </c>
      <c r="Q76" s="41">
        <f>P76</f>
        <v>99</v>
      </c>
      <c r="R76" s="56">
        <v>2021</v>
      </c>
      <c r="S76" s="52">
        <f t="shared" si="43"/>
        <v>0</v>
      </c>
      <c r="T76" s="53">
        <f aca="true" t="shared" si="51" ref="T76:T91">L76-AA76</f>
        <v>0</v>
      </c>
      <c r="U76" s="53">
        <f t="shared" si="45"/>
        <v>0</v>
      </c>
      <c r="V76" s="53">
        <f t="shared" si="46"/>
        <v>0</v>
      </c>
      <c r="W76" s="53">
        <f t="shared" si="47"/>
        <v>0</v>
      </c>
      <c r="X76" s="109">
        <f t="shared" si="48"/>
        <v>0</v>
      </c>
      <c r="Y76" s="110">
        <f t="shared" si="49"/>
        <v>0</v>
      </c>
      <c r="Z76" s="42">
        <v>99</v>
      </c>
      <c r="AA76" s="42">
        <v>99</v>
      </c>
      <c r="AB76" s="42">
        <v>99</v>
      </c>
      <c r="AC76" s="42">
        <v>99</v>
      </c>
      <c r="AD76" s="42">
        <v>99</v>
      </c>
      <c r="AE76" s="62">
        <v>99</v>
      </c>
      <c r="AF76" s="41">
        <v>99</v>
      </c>
      <c r="AG76" s="100">
        <v>2021</v>
      </c>
    </row>
    <row r="77" spans="1:33" ht="15.75">
      <c r="A77" s="24" t="str">
        <f t="shared" si="50"/>
        <v>M11600Задача 6 «Развитие архивного дела»</v>
      </c>
      <c r="B77" s="41" t="s">
        <v>112</v>
      </c>
      <c r="C77" s="42">
        <v>1</v>
      </c>
      <c r="D77" s="42">
        <v>1</v>
      </c>
      <c r="E77" s="62">
        <v>6</v>
      </c>
      <c r="F77" s="41">
        <v>0</v>
      </c>
      <c r="G77" s="63">
        <v>0</v>
      </c>
      <c r="H77" s="58"/>
      <c r="I77" s="59" t="s">
        <v>71</v>
      </c>
      <c r="J77" s="42" t="s">
        <v>2</v>
      </c>
      <c r="K77" s="4">
        <f aca="true" t="shared" si="52" ref="K77:P77">K78+K79</f>
        <v>9680.3</v>
      </c>
      <c r="L77" s="4">
        <f t="shared" si="52"/>
        <v>0</v>
      </c>
      <c r="M77" s="4">
        <f t="shared" si="52"/>
        <v>0</v>
      </c>
      <c r="N77" s="4">
        <f t="shared" si="52"/>
        <v>0</v>
      </c>
      <c r="O77" s="4">
        <f t="shared" si="52"/>
        <v>0</v>
      </c>
      <c r="P77" s="4">
        <f t="shared" si="52"/>
        <v>0</v>
      </c>
      <c r="Q77" s="66">
        <f>SUM(K77:P77)</f>
        <v>9680.3</v>
      </c>
      <c r="R77" s="56">
        <v>2021</v>
      </c>
      <c r="S77" s="52">
        <f t="shared" si="43"/>
        <v>0</v>
      </c>
      <c r="T77" s="53">
        <f t="shared" si="51"/>
        <v>0</v>
      </c>
      <c r="U77" s="53">
        <f t="shared" si="45"/>
        <v>0</v>
      </c>
      <c r="V77" s="53">
        <v>0</v>
      </c>
      <c r="W77" s="53">
        <f t="shared" si="47"/>
        <v>0</v>
      </c>
      <c r="X77" s="109">
        <f t="shared" si="48"/>
        <v>0</v>
      </c>
      <c r="Y77" s="110">
        <f t="shared" si="49"/>
        <v>0</v>
      </c>
      <c r="Z77" s="4">
        <v>9680.3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66">
        <v>9680.3</v>
      </c>
      <c r="AG77" s="100">
        <v>2021</v>
      </c>
    </row>
    <row r="78" spans="1:33" ht="15.75">
      <c r="A78" s="24" t="str">
        <f t="shared" si="50"/>
        <v>M11600Местный бюджет</v>
      </c>
      <c r="B78" s="41" t="s">
        <v>112</v>
      </c>
      <c r="C78" s="42">
        <v>1</v>
      </c>
      <c r="D78" s="42">
        <v>1</v>
      </c>
      <c r="E78" s="62">
        <v>6</v>
      </c>
      <c r="F78" s="41">
        <v>0</v>
      </c>
      <c r="G78" s="63">
        <v>0</v>
      </c>
      <c r="H78" s="58">
        <v>3</v>
      </c>
      <c r="I78" s="59" t="s">
        <v>79</v>
      </c>
      <c r="J78" s="42" t="s">
        <v>2</v>
      </c>
      <c r="K78" s="4">
        <f aca="true" t="shared" si="53" ref="K78:P78">K84</f>
        <v>9680.3</v>
      </c>
      <c r="L78" s="4">
        <f t="shared" si="53"/>
        <v>0</v>
      </c>
      <c r="M78" s="4">
        <f t="shared" si="53"/>
        <v>0</v>
      </c>
      <c r="N78" s="4">
        <f t="shared" si="53"/>
        <v>0</v>
      </c>
      <c r="O78" s="4">
        <f t="shared" si="53"/>
        <v>0</v>
      </c>
      <c r="P78" s="4">
        <f t="shared" si="53"/>
        <v>0</v>
      </c>
      <c r="Q78" s="61">
        <f>SUM(K78:P78)</f>
        <v>9680.3</v>
      </c>
      <c r="R78" s="56">
        <v>2021</v>
      </c>
      <c r="S78" s="52">
        <f t="shared" si="43"/>
        <v>0</v>
      </c>
      <c r="T78" s="53">
        <f t="shared" si="51"/>
        <v>0</v>
      </c>
      <c r="U78" s="53">
        <f t="shared" si="45"/>
        <v>0</v>
      </c>
      <c r="V78" s="53">
        <v>0</v>
      </c>
      <c r="W78" s="53">
        <f t="shared" si="47"/>
        <v>0</v>
      </c>
      <c r="X78" s="109">
        <f t="shared" si="48"/>
        <v>0</v>
      </c>
      <c r="Y78" s="110">
        <f t="shared" si="49"/>
        <v>0</v>
      </c>
      <c r="Z78" s="4">
        <v>9680.3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61">
        <v>9680.3</v>
      </c>
      <c r="AG78" s="100">
        <v>2021</v>
      </c>
    </row>
    <row r="79" spans="1:33" ht="15.75">
      <c r="A79" s="24" t="str">
        <f t="shared" si="50"/>
        <v>M11600Областной бюджет</v>
      </c>
      <c r="B79" s="41" t="s">
        <v>112</v>
      </c>
      <c r="C79" s="42">
        <v>1</v>
      </c>
      <c r="D79" s="42">
        <v>1</v>
      </c>
      <c r="E79" s="62">
        <v>6</v>
      </c>
      <c r="F79" s="41">
        <v>0</v>
      </c>
      <c r="G79" s="63">
        <v>0</v>
      </c>
      <c r="H79" s="58">
        <v>2</v>
      </c>
      <c r="I79" s="59" t="s">
        <v>80</v>
      </c>
      <c r="J79" s="42" t="s">
        <v>2</v>
      </c>
      <c r="K79" s="4">
        <f aca="true" t="shared" si="54" ref="K79:P79">K86</f>
        <v>0</v>
      </c>
      <c r="L79" s="4">
        <f t="shared" si="54"/>
        <v>0</v>
      </c>
      <c r="M79" s="4">
        <f t="shared" si="54"/>
        <v>0</v>
      </c>
      <c r="N79" s="4">
        <f t="shared" si="54"/>
        <v>0</v>
      </c>
      <c r="O79" s="4">
        <f t="shared" si="54"/>
        <v>0</v>
      </c>
      <c r="P79" s="60">
        <f t="shared" si="54"/>
        <v>0</v>
      </c>
      <c r="Q79" s="61">
        <f>SUM(K79:P79)</f>
        <v>0</v>
      </c>
      <c r="R79" s="56">
        <v>2021</v>
      </c>
      <c r="S79" s="52">
        <f t="shared" si="43"/>
        <v>0</v>
      </c>
      <c r="T79" s="53">
        <f t="shared" si="51"/>
        <v>0</v>
      </c>
      <c r="U79" s="53">
        <f t="shared" si="45"/>
        <v>0</v>
      </c>
      <c r="V79" s="53">
        <v>0</v>
      </c>
      <c r="W79" s="53">
        <f t="shared" si="47"/>
        <v>0</v>
      </c>
      <c r="X79" s="109">
        <f t="shared" si="48"/>
        <v>0</v>
      </c>
      <c r="Y79" s="110">
        <f t="shared" si="49"/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60">
        <v>0</v>
      </c>
      <c r="AF79" s="61">
        <v>0</v>
      </c>
      <c r="AG79" s="100">
        <v>2021</v>
      </c>
    </row>
    <row r="80" spans="1:33" ht="31.5">
      <c r="A80" s="24" t="str">
        <f t="shared" si="50"/>
        <v>M11600Показатель 1 «Доля документов Архивного отдела, находящихся в нормативных условиях хранения»</v>
      </c>
      <c r="B80" s="41" t="s">
        <v>112</v>
      </c>
      <c r="C80" s="42">
        <v>1</v>
      </c>
      <c r="D80" s="42">
        <v>1</v>
      </c>
      <c r="E80" s="62">
        <v>6</v>
      </c>
      <c r="F80" s="41">
        <v>0</v>
      </c>
      <c r="G80" s="63">
        <v>0</v>
      </c>
      <c r="H80" s="58"/>
      <c r="I80" s="65" t="s">
        <v>76</v>
      </c>
      <c r="J80" s="42" t="s">
        <v>0</v>
      </c>
      <c r="K80" s="42">
        <v>94</v>
      </c>
      <c r="L80" s="42">
        <v>94</v>
      </c>
      <c r="M80" s="42">
        <v>94</v>
      </c>
      <c r="N80" s="42">
        <v>94</v>
      </c>
      <c r="O80" s="42">
        <v>94</v>
      </c>
      <c r="P80" s="62">
        <v>95</v>
      </c>
      <c r="Q80" s="41">
        <f>P80</f>
        <v>95</v>
      </c>
      <c r="R80" s="56">
        <v>2021</v>
      </c>
      <c r="S80" s="52">
        <f t="shared" si="43"/>
        <v>0</v>
      </c>
      <c r="T80" s="53">
        <f t="shared" si="51"/>
        <v>0</v>
      </c>
      <c r="U80" s="53">
        <f t="shared" si="45"/>
        <v>0</v>
      </c>
      <c r="V80" s="53">
        <f t="shared" si="46"/>
        <v>0</v>
      </c>
      <c r="W80" s="53">
        <f t="shared" si="47"/>
        <v>0</v>
      </c>
      <c r="X80" s="109">
        <f t="shared" si="48"/>
        <v>0</v>
      </c>
      <c r="Y80" s="110">
        <f t="shared" si="49"/>
        <v>0</v>
      </c>
      <c r="Z80" s="42">
        <v>94</v>
      </c>
      <c r="AA80" s="42">
        <v>94</v>
      </c>
      <c r="AB80" s="42">
        <v>94</v>
      </c>
      <c r="AC80" s="42">
        <v>94</v>
      </c>
      <c r="AD80" s="42">
        <v>94</v>
      </c>
      <c r="AE80" s="62">
        <v>95</v>
      </c>
      <c r="AF80" s="41">
        <v>95</v>
      </c>
      <c r="AG80" s="100">
        <v>2021</v>
      </c>
    </row>
    <row r="81" spans="1:33" ht="31.5">
      <c r="A81" s="24" t="str">
        <f t="shared" si="50"/>
        <v>M11600Показатель 2 «Доля документов Архивного отдела, имеющих электронную копию»</v>
      </c>
      <c r="B81" s="41" t="s">
        <v>112</v>
      </c>
      <c r="C81" s="42">
        <v>1</v>
      </c>
      <c r="D81" s="42">
        <v>1</v>
      </c>
      <c r="E81" s="62">
        <v>6</v>
      </c>
      <c r="F81" s="41">
        <v>0</v>
      </c>
      <c r="G81" s="63">
        <v>0</v>
      </c>
      <c r="H81" s="58"/>
      <c r="I81" s="65" t="s">
        <v>105</v>
      </c>
      <c r="J81" s="42" t="s">
        <v>0</v>
      </c>
      <c r="K81" s="42">
        <v>1.5</v>
      </c>
      <c r="L81" s="42">
        <v>2</v>
      </c>
      <c r="M81" s="42">
        <v>2</v>
      </c>
      <c r="N81" s="42">
        <v>3</v>
      </c>
      <c r="O81" s="42">
        <v>5</v>
      </c>
      <c r="P81" s="62">
        <v>7</v>
      </c>
      <c r="Q81" s="41">
        <f>P81</f>
        <v>7</v>
      </c>
      <c r="R81" s="56">
        <v>2021</v>
      </c>
      <c r="S81" s="52">
        <f t="shared" si="43"/>
        <v>0</v>
      </c>
      <c r="T81" s="53">
        <f t="shared" si="51"/>
        <v>0</v>
      </c>
      <c r="U81" s="53">
        <f t="shared" si="45"/>
        <v>0</v>
      </c>
      <c r="V81" s="53">
        <f t="shared" si="46"/>
        <v>0</v>
      </c>
      <c r="W81" s="53">
        <f t="shared" si="47"/>
        <v>0</v>
      </c>
      <c r="X81" s="109">
        <f t="shared" si="48"/>
        <v>0</v>
      </c>
      <c r="Y81" s="110">
        <f t="shared" si="49"/>
        <v>0</v>
      </c>
      <c r="Z81" s="42">
        <v>1.5</v>
      </c>
      <c r="AA81" s="42">
        <v>2</v>
      </c>
      <c r="AB81" s="42">
        <v>2</v>
      </c>
      <c r="AC81" s="42">
        <v>3</v>
      </c>
      <c r="AD81" s="42">
        <v>5</v>
      </c>
      <c r="AE81" s="62">
        <v>7</v>
      </c>
      <c r="AF81" s="41">
        <v>7</v>
      </c>
      <c r="AG81" s="100">
        <v>2021</v>
      </c>
    </row>
    <row r="82" spans="1:33" ht="47.25">
      <c r="A82" s="24" t="str">
        <f t="shared" si="50"/>
        <v>M11601Административное мероприятие 6.0.1 «Исполнение запросов граждан, органов власти и организаций на основе хранящихся документов»</v>
      </c>
      <c r="B82" s="41" t="s">
        <v>112</v>
      </c>
      <c r="C82" s="42">
        <v>1</v>
      </c>
      <c r="D82" s="42">
        <v>1</v>
      </c>
      <c r="E82" s="62">
        <v>6</v>
      </c>
      <c r="F82" s="41">
        <v>0</v>
      </c>
      <c r="G82" s="63">
        <v>1</v>
      </c>
      <c r="H82" s="58"/>
      <c r="I82" s="65" t="s">
        <v>74</v>
      </c>
      <c r="J82" s="42" t="s">
        <v>0</v>
      </c>
      <c r="K82" s="42">
        <v>100</v>
      </c>
      <c r="L82" s="42">
        <v>100</v>
      </c>
      <c r="M82" s="42">
        <v>100</v>
      </c>
      <c r="N82" s="42">
        <v>100</v>
      </c>
      <c r="O82" s="42">
        <v>100</v>
      </c>
      <c r="P82" s="62">
        <v>100</v>
      </c>
      <c r="Q82" s="41">
        <f>P82</f>
        <v>100</v>
      </c>
      <c r="R82" s="56">
        <v>2021</v>
      </c>
      <c r="S82" s="52">
        <f t="shared" si="43"/>
        <v>0</v>
      </c>
      <c r="T82" s="53">
        <f t="shared" si="51"/>
        <v>0</v>
      </c>
      <c r="U82" s="53">
        <f t="shared" si="45"/>
        <v>0</v>
      </c>
      <c r="V82" s="53">
        <f t="shared" si="46"/>
        <v>0</v>
      </c>
      <c r="W82" s="53">
        <f t="shared" si="47"/>
        <v>0</v>
      </c>
      <c r="X82" s="109">
        <f t="shared" si="48"/>
        <v>0</v>
      </c>
      <c r="Y82" s="110">
        <f t="shared" si="49"/>
        <v>0</v>
      </c>
      <c r="Z82" s="42">
        <v>100</v>
      </c>
      <c r="AA82" s="42">
        <v>100</v>
      </c>
      <c r="AB82" s="42">
        <v>100</v>
      </c>
      <c r="AC82" s="42">
        <v>100</v>
      </c>
      <c r="AD82" s="42">
        <v>100</v>
      </c>
      <c r="AE82" s="62">
        <v>100</v>
      </c>
      <c r="AF82" s="41">
        <v>100</v>
      </c>
      <c r="AG82" s="100">
        <v>2021</v>
      </c>
    </row>
    <row r="83" spans="1:33" ht="42.75" customHeight="1">
      <c r="A83" s="24" t="str">
        <f t="shared" si="50"/>
        <v>M11601Показатель 1 «Количество исполненных социально-правовых запросов»</v>
      </c>
      <c r="B83" s="41" t="s">
        <v>112</v>
      </c>
      <c r="C83" s="42">
        <v>1</v>
      </c>
      <c r="D83" s="42">
        <v>1</v>
      </c>
      <c r="E83" s="62">
        <v>6</v>
      </c>
      <c r="F83" s="41">
        <v>0</v>
      </c>
      <c r="G83" s="63">
        <v>1</v>
      </c>
      <c r="H83" s="58"/>
      <c r="I83" s="65" t="s">
        <v>52</v>
      </c>
      <c r="J83" s="42" t="s">
        <v>9</v>
      </c>
      <c r="K83" s="42">
        <v>2200</v>
      </c>
      <c r="L83" s="42">
        <v>2300</v>
      </c>
      <c r="M83" s="42">
        <v>2300</v>
      </c>
      <c r="N83" s="42">
        <v>2300</v>
      </c>
      <c r="O83" s="42">
        <v>2300</v>
      </c>
      <c r="P83" s="62">
        <v>2300</v>
      </c>
      <c r="Q83" s="69">
        <f aca="true" t="shared" si="55" ref="Q83:Q88">SUM(K83:P83)</f>
        <v>13700</v>
      </c>
      <c r="R83" s="56">
        <v>2021</v>
      </c>
      <c r="S83" s="52">
        <f t="shared" si="43"/>
        <v>0</v>
      </c>
      <c r="T83" s="53">
        <f t="shared" si="51"/>
        <v>0</v>
      </c>
      <c r="U83" s="53">
        <f t="shared" si="45"/>
        <v>0</v>
      </c>
      <c r="V83" s="53">
        <f t="shared" si="46"/>
        <v>0</v>
      </c>
      <c r="W83" s="53">
        <f t="shared" si="47"/>
        <v>0</v>
      </c>
      <c r="X83" s="109">
        <f t="shared" si="48"/>
        <v>0</v>
      </c>
      <c r="Y83" s="110">
        <f t="shared" si="49"/>
        <v>0</v>
      </c>
      <c r="Z83" s="42">
        <v>2200</v>
      </c>
      <c r="AA83" s="42">
        <v>2300</v>
      </c>
      <c r="AB83" s="42">
        <v>2300</v>
      </c>
      <c r="AC83" s="42">
        <v>2300</v>
      </c>
      <c r="AD83" s="42">
        <v>2300</v>
      </c>
      <c r="AE83" s="62">
        <v>2300</v>
      </c>
      <c r="AF83" s="69">
        <v>13700</v>
      </c>
      <c r="AG83" s="100">
        <v>2021</v>
      </c>
    </row>
    <row r="84" spans="1:33" ht="47.25">
      <c r="A84" s="24" t="str">
        <f t="shared" si="50"/>
        <v>M11602Мероприятие 6.0.2 «Капитальный ремонт первого этажа здания, расположенного по адресу: Архангельского область, г. Северодвинск, ул. Ломоносова, д. 41-А»</v>
      </c>
      <c r="B84" s="41" t="s">
        <v>112</v>
      </c>
      <c r="C84" s="42">
        <v>1</v>
      </c>
      <c r="D84" s="42">
        <v>1</v>
      </c>
      <c r="E84" s="62">
        <v>6</v>
      </c>
      <c r="F84" s="41">
        <v>0</v>
      </c>
      <c r="G84" s="63">
        <v>2</v>
      </c>
      <c r="H84" s="58">
        <v>3</v>
      </c>
      <c r="I84" s="73" t="s">
        <v>143</v>
      </c>
      <c r="J84" s="42" t="s">
        <v>2</v>
      </c>
      <c r="K84" s="4">
        <v>9680.3</v>
      </c>
      <c r="L84" s="4">
        <v>0</v>
      </c>
      <c r="M84" s="67">
        <f>L84*'Расчет для паспорта'!$B$19</f>
        <v>0</v>
      </c>
      <c r="N84" s="67">
        <f>M84*'Расчет для паспорта'!$B$18</f>
        <v>0</v>
      </c>
      <c r="O84" s="67">
        <f>N84*'Расчет для паспорта'!$B$20</f>
        <v>0</v>
      </c>
      <c r="P84" s="68">
        <v>0</v>
      </c>
      <c r="Q84" s="66">
        <f t="shared" si="55"/>
        <v>9680.3</v>
      </c>
      <c r="R84" s="56">
        <v>2016</v>
      </c>
      <c r="S84" s="52">
        <f t="shared" si="43"/>
        <v>0</v>
      </c>
      <c r="T84" s="53">
        <f t="shared" si="51"/>
        <v>0</v>
      </c>
      <c r="U84" s="53">
        <f t="shared" si="45"/>
        <v>0</v>
      </c>
      <c r="V84" s="53">
        <v>0</v>
      </c>
      <c r="W84" s="53">
        <f t="shared" si="47"/>
        <v>0</v>
      </c>
      <c r="X84" s="109">
        <f t="shared" si="48"/>
        <v>0</v>
      </c>
      <c r="Y84" s="110">
        <f t="shared" si="49"/>
        <v>0</v>
      </c>
      <c r="Z84" s="4">
        <v>9680.3</v>
      </c>
      <c r="AA84" s="4">
        <v>0</v>
      </c>
      <c r="AB84" s="67">
        <v>0</v>
      </c>
      <c r="AC84" s="67">
        <v>0</v>
      </c>
      <c r="AD84" s="67">
        <v>0</v>
      </c>
      <c r="AE84" s="68">
        <v>0</v>
      </c>
      <c r="AF84" s="66">
        <v>9680.3</v>
      </c>
      <c r="AG84" s="100">
        <v>2016</v>
      </c>
    </row>
    <row r="85" spans="1:33" ht="31.5">
      <c r="A85" s="24" t="str">
        <f t="shared" si="50"/>
        <v>M11602Показатель 1. «Доля дополнительных площадей, оборудованных для хранения архивных документов»</v>
      </c>
      <c r="B85" s="41" t="s">
        <v>112</v>
      </c>
      <c r="C85" s="42">
        <v>1</v>
      </c>
      <c r="D85" s="42">
        <v>1</v>
      </c>
      <c r="E85" s="62">
        <v>6</v>
      </c>
      <c r="F85" s="41">
        <v>0</v>
      </c>
      <c r="G85" s="63">
        <v>2</v>
      </c>
      <c r="H85" s="58"/>
      <c r="I85" s="65" t="s">
        <v>109</v>
      </c>
      <c r="J85" s="42" t="s">
        <v>0</v>
      </c>
      <c r="K85" s="4">
        <v>74.3</v>
      </c>
      <c r="L85" s="4">
        <v>0</v>
      </c>
      <c r="M85" s="4">
        <v>0</v>
      </c>
      <c r="N85" s="4">
        <v>0</v>
      </c>
      <c r="O85" s="4">
        <v>0</v>
      </c>
      <c r="P85" s="60">
        <v>0</v>
      </c>
      <c r="Q85" s="66">
        <f t="shared" si="55"/>
        <v>74.3</v>
      </c>
      <c r="R85" s="62">
        <v>2016</v>
      </c>
      <c r="S85" s="52">
        <f t="shared" si="43"/>
        <v>0</v>
      </c>
      <c r="T85" s="53">
        <f t="shared" si="51"/>
        <v>0</v>
      </c>
      <c r="U85" s="53">
        <f t="shared" si="45"/>
        <v>0</v>
      </c>
      <c r="V85" s="53">
        <f t="shared" si="46"/>
        <v>0</v>
      </c>
      <c r="W85" s="53">
        <f t="shared" si="47"/>
        <v>0</v>
      </c>
      <c r="X85" s="109">
        <f t="shared" si="48"/>
        <v>0</v>
      </c>
      <c r="Y85" s="110">
        <f t="shared" si="49"/>
        <v>0</v>
      </c>
      <c r="Z85" s="4">
        <v>74.3</v>
      </c>
      <c r="AA85" s="4">
        <v>0</v>
      </c>
      <c r="AB85" s="4">
        <v>0</v>
      </c>
      <c r="AC85" s="4">
        <v>0</v>
      </c>
      <c r="AD85" s="4">
        <v>0</v>
      </c>
      <c r="AE85" s="60">
        <v>0</v>
      </c>
      <c r="AF85" s="66">
        <v>74.3</v>
      </c>
      <c r="AG85" s="100">
        <v>2016</v>
      </c>
    </row>
    <row r="86" spans="1:33" ht="47.25">
      <c r="A86" s="24" t="str">
        <f t="shared" si="50"/>
        <v>M11700Задача 7 «Совершенствование функционирования информационных систем автоматизации деятельности органов Администрации Северодвинска»</v>
      </c>
      <c r="B86" s="41" t="s">
        <v>112</v>
      </c>
      <c r="C86" s="42">
        <v>1</v>
      </c>
      <c r="D86" s="42">
        <v>1</v>
      </c>
      <c r="E86" s="62">
        <v>7</v>
      </c>
      <c r="F86" s="41">
        <v>0</v>
      </c>
      <c r="G86" s="63">
        <v>0</v>
      </c>
      <c r="H86" s="58"/>
      <c r="I86" s="74" t="s">
        <v>130</v>
      </c>
      <c r="J86" s="42" t="s">
        <v>2</v>
      </c>
      <c r="K86" s="4">
        <v>0</v>
      </c>
      <c r="L86" s="4">
        <v>0</v>
      </c>
      <c r="M86" s="67">
        <f>L86*'Расчет для паспорта'!$B$19</f>
        <v>0</v>
      </c>
      <c r="N86" s="67">
        <f>M86*'Расчет для паспорта'!$B$18</f>
        <v>0</v>
      </c>
      <c r="O86" s="67">
        <f>N86*'Расчет для паспорта'!$B$20</f>
        <v>0</v>
      </c>
      <c r="P86" s="68">
        <f>O86*'Расчет для паспорта'!$B$21</f>
        <v>0</v>
      </c>
      <c r="Q86" s="66">
        <f t="shared" si="55"/>
        <v>0</v>
      </c>
      <c r="R86" s="56">
        <v>2021</v>
      </c>
      <c r="S86" s="52">
        <f t="shared" si="43"/>
        <v>0</v>
      </c>
      <c r="T86" s="53">
        <f t="shared" si="51"/>
        <v>0</v>
      </c>
      <c r="U86" s="53">
        <f t="shared" si="45"/>
        <v>0</v>
      </c>
      <c r="V86" s="53">
        <v>0</v>
      </c>
      <c r="W86" s="53">
        <f t="shared" si="47"/>
        <v>0</v>
      </c>
      <c r="X86" s="109">
        <f t="shared" si="48"/>
        <v>0</v>
      </c>
      <c r="Y86" s="110">
        <f t="shared" si="49"/>
        <v>0</v>
      </c>
      <c r="Z86" s="4">
        <v>0</v>
      </c>
      <c r="AA86" s="4">
        <v>0</v>
      </c>
      <c r="AB86" s="67">
        <v>0</v>
      </c>
      <c r="AC86" s="67">
        <v>0</v>
      </c>
      <c r="AD86" s="67">
        <v>0</v>
      </c>
      <c r="AE86" s="68">
        <v>0</v>
      </c>
      <c r="AF86" s="66">
        <v>0</v>
      </c>
      <c r="AG86" s="100">
        <v>2021</v>
      </c>
    </row>
    <row r="87" spans="1:33" ht="15.75">
      <c r="A87" s="24" t="str">
        <f t="shared" si="50"/>
        <v>M11700Местный бюджет</v>
      </c>
      <c r="B87" s="41" t="s">
        <v>112</v>
      </c>
      <c r="C87" s="42">
        <v>1</v>
      </c>
      <c r="D87" s="42">
        <v>1</v>
      </c>
      <c r="E87" s="62">
        <v>7</v>
      </c>
      <c r="F87" s="41">
        <v>0</v>
      </c>
      <c r="G87" s="63">
        <v>0</v>
      </c>
      <c r="H87" s="58">
        <v>3</v>
      </c>
      <c r="I87" s="59" t="s">
        <v>79</v>
      </c>
      <c r="J87" s="42" t="s">
        <v>2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60">
        <v>0</v>
      </c>
      <c r="Q87" s="61">
        <f t="shared" si="55"/>
        <v>0</v>
      </c>
      <c r="R87" s="62"/>
      <c r="S87" s="52">
        <f t="shared" si="43"/>
        <v>0</v>
      </c>
      <c r="T87" s="53">
        <f t="shared" si="51"/>
        <v>0</v>
      </c>
      <c r="U87" s="53">
        <f t="shared" si="45"/>
        <v>0</v>
      </c>
      <c r="V87" s="53">
        <v>0</v>
      </c>
      <c r="W87" s="53">
        <f t="shared" si="47"/>
        <v>0</v>
      </c>
      <c r="X87" s="109">
        <f t="shared" si="48"/>
        <v>0</v>
      </c>
      <c r="Y87" s="110">
        <f t="shared" si="49"/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60">
        <v>0</v>
      </c>
      <c r="AF87" s="61">
        <v>0</v>
      </c>
      <c r="AG87" s="100"/>
    </row>
    <row r="88" spans="1:33" ht="15.75">
      <c r="A88" s="24" t="str">
        <f t="shared" si="50"/>
        <v>M11700Областной бюджет</v>
      </c>
      <c r="B88" s="41" t="s">
        <v>112</v>
      </c>
      <c r="C88" s="42">
        <v>1</v>
      </c>
      <c r="D88" s="42">
        <v>1</v>
      </c>
      <c r="E88" s="62">
        <v>7</v>
      </c>
      <c r="F88" s="41">
        <v>0</v>
      </c>
      <c r="G88" s="63">
        <v>0</v>
      </c>
      <c r="H88" s="58">
        <v>2</v>
      </c>
      <c r="I88" s="59" t="s">
        <v>80</v>
      </c>
      <c r="J88" s="42" t="s">
        <v>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60">
        <v>0</v>
      </c>
      <c r="Q88" s="61">
        <f t="shared" si="55"/>
        <v>0</v>
      </c>
      <c r="R88" s="62"/>
      <c r="S88" s="52">
        <f t="shared" si="43"/>
        <v>0</v>
      </c>
      <c r="T88" s="53">
        <f t="shared" si="51"/>
        <v>0</v>
      </c>
      <c r="U88" s="53">
        <f t="shared" si="45"/>
        <v>0</v>
      </c>
      <c r="V88" s="53">
        <v>0</v>
      </c>
      <c r="W88" s="53">
        <f t="shared" si="47"/>
        <v>0</v>
      </c>
      <c r="X88" s="109">
        <f t="shared" si="48"/>
        <v>0</v>
      </c>
      <c r="Y88" s="110">
        <f t="shared" si="49"/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60">
        <v>0</v>
      </c>
      <c r="AF88" s="61">
        <v>0</v>
      </c>
      <c r="AG88" s="100"/>
    </row>
    <row r="89" spans="1:33" ht="31.5">
      <c r="A89" s="24" t="str">
        <f t="shared" si="50"/>
        <v>M11700Показатель 1 «Доля сотрудников, имеющих доступ к информационным ресурсам»</v>
      </c>
      <c r="B89" s="41" t="s">
        <v>112</v>
      </c>
      <c r="C89" s="42">
        <v>1</v>
      </c>
      <c r="D89" s="42">
        <v>1</v>
      </c>
      <c r="E89" s="62">
        <v>7</v>
      </c>
      <c r="F89" s="41">
        <v>0</v>
      </c>
      <c r="G89" s="63">
        <v>0</v>
      </c>
      <c r="H89" s="58"/>
      <c r="I89" s="65" t="s">
        <v>10</v>
      </c>
      <c r="J89" s="42" t="s">
        <v>0</v>
      </c>
      <c r="K89" s="42">
        <v>99</v>
      </c>
      <c r="L89" s="42">
        <v>99</v>
      </c>
      <c r="M89" s="42">
        <v>99</v>
      </c>
      <c r="N89" s="42">
        <v>99</v>
      </c>
      <c r="O89" s="42">
        <v>99</v>
      </c>
      <c r="P89" s="62">
        <v>100</v>
      </c>
      <c r="Q89" s="41">
        <f>P89</f>
        <v>100</v>
      </c>
      <c r="R89" s="56">
        <v>2021</v>
      </c>
      <c r="S89" s="52">
        <f t="shared" si="43"/>
        <v>0</v>
      </c>
      <c r="T89" s="53">
        <f t="shared" si="51"/>
        <v>0</v>
      </c>
      <c r="U89" s="53">
        <f t="shared" si="45"/>
        <v>0</v>
      </c>
      <c r="V89" s="53">
        <f t="shared" si="46"/>
        <v>0</v>
      </c>
      <c r="W89" s="53">
        <f t="shared" si="47"/>
        <v>0</v>
      </c>
      <c r="X89" s="109">
        <f t="shared" si="48"/>
        <v>0</v>
      </c>
      <c r="Y89" s="110">
        <f t="shared" si="49"/>
        <v>0</v>
      </c>
      <c r="Z89" s="42">
        <v>99</v>
      </c>
      <c r="AA89" s="42">
        <v>99</v>
      </c>
      <c r="AB89" s="42">
        <v>99</v>
      </c>
      <c r="AC89" s="42">
        <v>99</v>
      </c>
      <c r="AD89" s="42">
        <v>99</v>
      </c>
      <c r="AE89" s="62">
        <v>100</v>
      </c>
      <c r="AF89" s="41">
        <v>100</v>
      </c>
      <c r="AG89" s="100">
        <v>2021</v>
      </c>
    </row>
    <row r="90" spans="1:33" ht="31.5">
      <c r="A90" s="24" t="str">
        <f t="shared" si="50"/>
        <v>M11700Показатель 2 «Число пользователей, подключенных к единой  системе электронного документооборота»</v>
      </c>
      <c r="B90" s="41" t="s">
        <v>112</v>
      </c>
      <c r="C90" s="42">
        <v>1</v>
      </c>
      <c r="D90" s="42">
        <v>1</v>
      </c>
      <c r="E90" s="62">
        <v>7</v>
      </c>
      <c r="F90" s="41">
        <v>0</v>
      </c>
      <c r="G90" s="63">
        <v>0</v>
      </c>
      <c r="H90" s="58"/>
      <c r="I90" s="65" t="s">
        <v>11</v>
      </c>
      <c r="J90" s="42" t="s">
        <v>8</v>
      </c>
      <c r="K90" s="42">
        <v>160</v>
      </c>
      <c r="L90" s="42">
        <v>160</v>
      </c>
      <c r="M90" s="42">
        <v>160</v>
      </c>
      <c r="N90" s="42">
        <v>160</v>
      </c>
      <c r="O90" s="42">
        <v>160</v>
      </c>
      <c r="P90" s="62">
        <v>170</v>
      </c>
      <c r="Q90" s="69">
        <f>P90</f>
        <v>170</v>
      </c>
      <c r="R90" s="56">
        <v>2021</v>
      </c>
      <c r="S90" s="52">
        <f t="shared" si="43"/>
        <v>0</v>
      </c>
      <c r="T90" s="53">
        <f t="shared" si="51"/>
        <v>0</v>
      </c>
      <c r="U90" s="53">
        <f t="shared" si="45"/>
        <v>0</v>
      </c>
      <c r="V90" s="53">
        <f t="shared" si="46"/>
        <v>0</v>
      </c>
      <c r="W90" s="53">
        <f t="shared" si="47"/>
        <v>0</v>
      </c>
      <c r="X90" s="109">
        <f t="shared" si="48"/>
        <v>0</v>
      </c>
      <c r="Y90" s="110">
        <f t="shared" si="49"/>
        <v>0</v>
      </c>
      <c r="Z90" s="42">
        <v>160</v>
      </c>
      <c r="AA90" s="42">
        <v>160</v>
      </c>
      <c r="AB90" s="42">
        <v>160</v>
      </c>
      <c r="AC90" s="42">
        <v>160</v>
      </c>
      <c r="AD90" s="42">
        <v>160</v>
      </c>
      <c r="AE90" s="62">
        <v>170</v>
      </c>
      <c r="AF90" s="69">
        <v>170</v>
      </c>
      <c r="AG90" s="100">
        <v>2021</v>
      </c>
    </row>
    <row r="91" spans="1:33" ht="31.5">
      <c r="A91" s="24" t="str">
        <f t="shared" si="50"/>
        <v>M11700Показатель 3 «Доля рабочих мест, обеспеченных корпоративной электронной почтой»</v>
      </c>
      <c r="B91" s="41" t="s">
        <v>112</v>
      </c>
      <c r="C91" s="42">
        <v>1</v>
      </c>
      <c r="D91" s="42">
        <v>1</v>
      </c>
      <c r="E91" s="62">
        <v>7</v>
      </c>
      <c r="F91" s="41">
        <v>0</v>
      </c>
      <c r="G91" s="63">
        <v>0</v>
      </c>
      <c r="H91" s="58"/>
      <c r="I91" s="65" t="s">
        <v>12</v>
      </c>
      <c r="J91" s="42" t="s">
        <v>0</v>
      </c>
      <c r="K91" s="42">
        <v>99</v>
      </c>
      <c r="L91" s="42">
        <v>99</v>
      </c>
      <c r="M91" s="42">
        <v>99</v>
      </c>
      <c r="N91" s="42">
        <v>99</v>
      </c>
      <c r="O91" s="42">
        <v>99</v>
      </c>
      <c r="P91" s="62">
        <v>100</v>
      </c>
      <c r="Q91" s="41">
        <f>P91</f>
        <v>100</v>
      </c>
      <c r="R91" s="56">
        <v>2021</v>
      </c>
      <c r="S91" s="52">
        <f t="shared" si="43"/>
        <v>0</v>
      </c>
      <c r="T91" s="53">
        <f t="shared" si="51"/>
        <v>0</v>
      </c>
      <c r="U91" s="53">
        <f t="shared" si="45"/>
        <v>0</v>
      </c>
      <c r="V91" s="53">
        <f t="shared" si="46"/>
        <v>0</v>
      </c>
      <c r="W91" s="53">
        <f t="shared" si="47"/>
        <v>0</v>
      </c>
      <c r="X91" s="109">
        <f t="shared" si="48"/>
        <v>0</v>
      </c>
      <c r="Y91" s="110">
        <f t="shared" si="49"/>
        <v>0</v>
      </c>
      <c r="Z91" s="42">
        <v>99</v>
      </c>
      <c r="AA91" s="42">
        <v>99</v>
      </c>
      <c r="AB91" s="42">
        <v>99</v>
      </c>
      <c r="AC91" s="42">
        <v>99</v>
      </c>
      <c r="AD91" s="42">
        <v>99</v>
      </c>
      <c r="AE91" s="62">
        <v>100</v>
      </c>
      <c r="AF91" s="41">
        <v>100</v>
      </c>
      <c r="AG91" s="100">
        <v>2021</v>
      </c>
    </row>
    <row r="92" spans="1:33" ht="47.25">
      <c r="A92" s="24" t="str">
        <f t="shared" si="50"/>
        <v>M11701Административное мероприятие 7.0.1 «Разработка, сопровождение, администрирование муниципальных информационных систем»</v>
      </c>
      <c r="B92" s="41" t="s">
        <v>112</v>
      </c>
      <c r="C92" s="42">
        <v>1</v>
      </c>
      <c r="D92" s="42">
        <v>1</v>
      </c>
      <c r="E92" s="62">
        <v>7</v>
      </c>
      <c r="F92" s="41">
        <v>0</v>
      </c>
      <c r="G92" s="63">
        <v>1</v>
      </c>
      <c r="H92" s="58"/>
      <c r="I92" s="65" t="s">
        <v>31</v>
      </c>
      <c r="J92" s="42" t="s">
        <v>13</v>
      </c>
      <c r="K92" s="42" t="s">
        <v>5</v>
      </c>
      <c r="L92" s="42" t="s">
        <v>5</v>
      </c>
      <c r="M92" s="42" t="s">
        <v>5</v>
      </c>
      <c r="N92" s="42" t="s">
        <v>5</v>
      </c>
      <c r="O92" s="42" t="s">
        <v>5</v>
      </c>
      <c r="P92" s="62" t="s">
        <v>5</v>
      </c>
      <c r="Q92" s="41" t="s">
        <v>5</v>
      </c>
      <c r="R92" s="56">
        <v>2021</v>
      </c>
      <c r="S92" s="52"/>
      <c r="T92" s="53"/>
      <c r="U92" s="53"/>
      <c r="V92" s="53"/>
      <c r="W92" s="53"/>
      <c r="X92" s="109"/>
      <c r="Y92" s="110"/>
      <c r="Z92" s="42" t="s">
        <v>5</v>
      </c>
      <c r="AA92" s="42" t="s">
        <v>5</v>
      </c>
      <c r="AB92" s="42" t="s">
        <v>5</v>
      </c>
      <c r="AC92" s="42" t="s">
        <v>5</v>
      </c>
      <c r="AD92" s="42" t="s">
        <v>5</v>
      </c>
      <c r="AE92" s="62" t="s">
        <v>5</v>
      </c>
      <c r="AF92" s="41" t="s">
        <v>5</v>
      </c>
      <c r="AG92" s="100">
        <v>2021</v>
      </c>
    </row>
    <row r="93" spans="1:33" ht="31.5">
      <c r="A93" s="24" t="str">
        <f t="shared" si="50"/>
        <v>M11701Показатель 1 «Количество поддерживаемых автоматизированных информационных систем»</v>
      </c>
      <c r="B93" s="41" t="s">
        <v>112</v>
      </c>
      <c r="C93" s="42">
        <v>1</v>
      </c>
      <c r="D93" s="42">
        <v>1</v>
      </c>
      <c r="E93" s="62">
        <v>7</v>
      </c>
      <c r="F93" s="41">
        <v>0</v>
      </c>
      <c r="G93" s="63">
        <v>1</v>
      </c>
      <c r="H93" s="58"/>
      <c r="I93" s="65" t="s">
        <v>14</v>
      </c>
      <c r="J93" s="42" t="s">
        <v>8</v>
      </c>
      <c r="K93" s="42">
        <v>12</v>
      </c>
      <c r="L93" s="42">
        <v>12</v>
      </c>
      <c r="M93" s="42">
        <v>12</v>
      </c>
      <c r="N93" s="42">
        <v>12</v>
      </c>
      <c r="O93" s="42">
        <v>12</v>
      </c>
      <c r="P93" s="62">
        <v>12</v>
      </c>
      <c r="Q93" s="41">
        <f>P93</f>
        <v>12</v>
      </c>
      <c r="R93" s="56">
        <v>2021</v>
      </c>
      <c r="S93" s="52">
        <f t="shared" si="43"/>
        <v>0</v>
      </c>
      <c r="T93" s="53">
        <f>L93-AA93</f>
        <v>0</v>
      </c>
      <c r="U93" s="53">
        <f t="shared" si="45"/>
        <v>0</v>
      </c>
      <c r="V93" s="53">
        <f t="shared" si="46"/>
        <v>0</v>
      </c>
      <c r="W93" s="53">
        <f t="shared" si="47"/>
        <v>0</v>
      </c>
      <c r="X93" s="109">
        <f t="shared" si="48"/>
        <v>0</v>
      </c>
      <c r="Y93" s="110">
        <f t="shared" si="49"/>
        <v>0</v>
      </c>
      <c r="Z93" s="42">
        <v>12</v>
      </c>
      <c r="AA93" s="42">
        <v>12</v>
      </c>
      <c r="AB93" s="42">
        <v>12</v>
      </c>
      <c r="AC93" s="42">
        <v>12</v>
      </c>
      <c r="AD93" s="42">
        <v>12</v>
      </c>
      <c r="AE93" s="62">
        <v>12</v>
      </c>
      <c r="AF93" s="41">
        <v>12</v>
      </c>
      <c r="AG93" s="100">
        <v>2021</v>
      </c>
    </row>
    <row r="94" spans="1:33" ht="47.25">
      <c r="A94" s="24" t="str">
        <f t="shared" si="50"/>
        <v>M11702Административное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v>
      </c>
      <c r="B94" s="41" t="s">
        <v>112</v>
      </c>
      <c r="C94" s="42">
        <v>1</v>
      </c>
      <c r="D94" s="42">
        <v>1</v>
      </c>
      <c r="E94" s="62">
        <v>7</v>
      </c>
      <c r="F94" s="41">
        <v>0</v>
      </c>
      <c r="G94" s="63">
        <v>2</v>
      </c>
      <c r="H94" s="58"/>
      <c r="I94" s="65" t="s">
        <v>32</v>
      </c>
      <c r="J94" s="42" t="s">
        <v>13</v>
      </c>
      <c r="K94" s="42" t="s">
        <v>5</v>
      </c>
      <c r="L94" s="42" t="s">
        <v>5</v>
      </c>
      <c r="M94" s="42" t="s">
        <v>5</v>
      </c>
      <c r="N94" s="42" t="s">
        <v>5</v>
      </c>
      <c r="O94" s="42" t="s">
        <v>5</v>
      </c>
      <c r="P94" s="62" t="s">
        <v>5</v>
      </c>
      <c r="Q94" s="41" t="s">
        <v>5</v>
      </c>
      <c r="R94" s="56">
        <v>2021</v>
      </c>
      <c r="S94" s="52"/>
      <c r="T94" s="53"/>
      <c r="U94" s="53"/>
      <c r="V94" s="53"/>
      <c r="W94" s="53"/>
      <c r="X94" s="109"/>
      <c r="Y94" s="110"/>
      <c r="Z94" s="42" t="s">
        <v>5</v>
      </c>
      <c r="AA94" s="42" t="s">
        <v>5</v>
      </c>
      <c r="AB94" s="42" t="s">
        <v>5</v>
      </c>
      <c r="AC94" s="42" t="s">
        <v>5</v>
      </c>
      <c r="AD94" s="42" t="s">
        <v>5</v>
      </c>
      <c r="AE94" s="62" t="s">
        <v>5</v>
      </c>
      <c r="AF94" s="41" t="s">
        <v>5</v>
      </c>
      <c r="AG94" s="100">
        <v>2021</v>
      </c>
    </row>
    <row r="95" spans="1:33" ht="63">
      <c r="A95" s="24" t="str">
        <f t="shared" si="50"/>
        <v>M11702Показатель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v>
      </c>
      <c r="B95" s="41" t="s">
        <v>112</v>
      </c>
      <c r="C95" s="42">
        <v>1</v>
      </c>
      <c r="D95" s="42">
        <v>1</v>
      </c>
      <c r="E95" s="62">
        <v>7</v>
      </c>
      <c r="F95" s="41">
        <v>0</v>
      </c>
      <c r="G95" s="63">
        <v>2</v>
      </c>
      <c r="H95" s="58"/>
      <c r="I95" s="65" t="s">
        <v>15</v>
      </c>
      <c r="J95" s="42" t="s">
        <v>0</v>
      </c>
      <c r="K95" s="42">
        <v>100</v>
      </c>
      <c r="L95" s="42">
        <v>100</v>
      </c>
      <c r="M95" s="42">
        <v>100</v>
      </c>
      <c r="N95" s="42">
        <v>100</v>
      </c>
      <c r="O95" s="42">
        <v>100</v>
      </c>
      <c r="P95" s="62">
        <v>100</v>
      </c>
      <c r="Q95" s="41">
        <f>P95</f>
        <v>100</v>
      </c>
      <c r="R95" s="56">
        <v>2021</v>
      </c>
      <c r="S95" s="52">
        <f t="shared" si="43"/>
        <v>0</v>
      </c>
      <c r="T95" s="53">
        <f>L95-AA95</f>
        <v>0</v>
      </c>
      <c r="U95" s="53">
        <f t="shared" si="45"/>
        <v>0</v>
      </c>
      <c r="V95" s="53">
        <f t="shared" si="46"/>
        <v>0</v>
      </c>
      <c r="W95" s="53">
        <f t="shared" si="47"/>
        <v>0</v>
      </c>
      <c r="X95" s="109">
        <f t="shared" si="48"/>
        <v>0</v>
      </c>
      <c r="Y95" s="110">
        <f t="shared" si="49"/>
        <v>0</v>
      </c>
      <c r="Z95" s="42">
        <v>100</v>
      </c>
      <c r="AA95" s="42">
        <v>100</v>
      </c>
      <c r="AB95" s="42">
        <v>100</v>
      </c>
      <c r="AC95" s="42">
        <v>100</v>
      </c>
      <c r="AD95" s="42">
        <v>100</v>
      </c>
      <c r="AE95" s="62">
        <v>100</v>
      </c>
      <c r="AF95" s="41">
        <v>100</v>
      </c>
      <c r="AG95" s="100">
        <v>2021</v>
      </c>
    </row>
    <row r="96" spans="1:33" ht="31.5">
      <c r="A96" s="24" t="str">
        <f t="shared" si="50"/>
        <v>M11703Административное мероприятие  7.0.3 «Легализации использования программного обеспечения»</v>
      </c>
      <c r="B96" s="41" t="s">
        <v>112</v>
      </c>
      <c r="C96" s="42">
        <v>1</v>
      </c>
      <c r="D96" s="42">
        <v>1</v>
      </c>
      <c r="E96" s="62">
        <v>7</v>
      </c>
      <c r="F96" s="41">
        <v>0</v>
      </c>
      <c r="G96" s="63">
        <v>3</v>
      </c>
      <c r="H96" s="58"/>
      <c r="I96" s="65" t="s">
        <v>33</v>
      </c>
      <c r="J96" s="42" t="s">
        <v>13</v>
      </c>
      <c r="K96" s="42" t="s">
        <v>5</v>
      </c>
      <c r="L96" s="42" t="s">
        <v>5</v>
      </c>
      <c r="M96" s="42" t="s">
        <v>5</v>
      </c>
      <c r="N96" s="42" t="s">
        <v>5</v>
      </c>
      <c r="O96" s="42" t="s">
        <v>5</v>
      </c>
      <c r="P96" s="62" t="s">
        <v>5</v>
      </c>
      <c r="Q96" s="41" t="s">
        <v>5</v>
      </c>
      <c r="R96" s="56">
        <v>2021</v>
      </c>
      <c r="S96" s="52"/>
      <c r="T96" s="53"/>
      <c r="U96" s="53"/>
      <c r="V96" s="53"/>
      <c r="W96" s="53"/>
      <c r="X96" s="109"/>
      <c r="Y96" s="110"/>
      <c r="Z96" s="42" t="s">
        <v>5</v>
      </c>
      <c r="AA96" s="42" t="s">
        <v>5</v>
      </c>
      <c r="AB96" s="42" t="s">
        <v>5</v>
      </c>
      <c r="AC96" s="42" t="s">
        <v>5</v>
      </c>
      <c r="AD96" s="42" t="s">
        <v>5</v>
      </c>
      <c r="AE96" s="62" t="s">
        <v>5</v>
      </c>
      <c r="AF96" s="41" t="s">
        <v>5</v>
      </c>
      <c r="AG96" s="100">
        <v>2021</v>
      </c>
    </row>
    <row r="97" spans="1:33" ht="31.5">
      <c r="A97" s="24" t="str">
        <f t="shared" si="50"/>
        <v>M11703Показатель 1 «Доля персональных компьютеров, на которых используется лицензионное программное обеспечение»</v>
      </c>
      <c r="B97" s="41" t="s">
        <v>112</v>
      </c>
      <c r="C97" s="42">
        <v>1</v>
      </c>
      <c r="D97" s="42">
        <v>1</v>
      </c>
      <c r="E97" s="62">
        <v>7</v>
      </c>
      <c r="F97" s="41">
        <v>0</v>
      </c>
      <c r="G97" s="63">
        <v>3</v>
      </c>
      <c r="H97" s="58"/>
      <c r="I97" s="65" t="s">
        <v>16</v>
      </c>
      <c r="J97" s="42" t="s">
        <v>0</v>
      </c>
      <c r="K97" s="42">
        <v>100</v>
      </c>
      <c r="L97" s="42">
        <v>100</v>
      </c>
      <c r="M97" s="42">
        <v>100</v>
      </c>
      <c r="N97" s="42">
        <v>100</v>
      </c>
      <c r="O97" s="42">
        <v>100</v>
      </c>
      <c r="P97" s="62">
        <v>100</v>
      </c>
      <c r="Q97" s="41">
        <f>P97</f>
        <v>100</v>
      </c>
      <c r="R97" s="56">
        <v>2021</v>
      </c>
      <c r="S97" s="52">
        <f t="shared" si="43"/>
        <v>0</v>
      </c>
      <c r="T97" s="53">
        <f>L97-AA97</f>
        <v>0</v>
      </c>
      <c r="U97" s="53">
        <f t="shared" si="45"/>
        <v>0</v>
      </c>
      <c r="V97" s="53">
        <f t="shared" si="46"/>
        <v>0</v>
      </c>
      <c r="W97" s="53">
        <f t="shared" si="47"/>
        <v>0</v>
      </c>
      <c r="X97" s="109">
        <f t="shared" si="48"/>
        <v>0</v>
      </c>
      <c r="Y97" s="110">
        <f t="shared" si="49"/>
        <v>0</v>
      </c>
      <c r="Z97" s="42">
        <v>100</v>
      </c>
      <c r="AA97" s="42">
        <v>100</v>
      </c>
      <c r="AB97" s="42">
        <v>100</v>
      </c>
      <c r="AC97" s="42">
        <v>100</v>
      </c>
      <c r="AD97" s="42">
        <v>100</v>
      </c>
      <c r="AE97" s="62">
        <v>100</v>
      </c>
      <c r="AF97" s="41">
        <v>100</v>
      </c>
      <c r="AG97" s="100">
        <v>2021</v>
      </c>
    </row>
    <row r="98" spans="1:33" ht="31.5">
      <c r="A98" s="24" t="str">
        <f t="shared" si="50"/>
        <v>M11704Административное мероприятие  7.0.4 «Поддержка работоспособности парка вычислительной техники»</v>
      </c>
      <c r="B98" s="41" t="s">
        <v>112</v>
      </c>
      <c r="C98" s="42">
        <v>1</v>
      </c>
      <c r="D98" s="42">
        <v>1</v>
      </c>
      <c r="E98" s="62">
        <v>7</v>
      </c>
      <c r="F98" s="41">
        <v>0</v>
      </c>
      <c r="G98" s="63">
        <v>4</v>
      </c>
      <c r="H98" s="58"/>
      <c r="I98" s="65" t="s">
        <v>34</v>
      </c>
      <c r="J98" s="42" t="s">
        <v>13</v>
      </c>
      <c r="K98" s="42" t="s">
        <v>5</v>
      </c>
      <c r="L98" s="42" t="s">
        <v>5</v>
      </c>
      <c r="M98" s="42" t="s">
        <v>5</v>
      </c>
      <c r="N98" s="42" t="s">
        <v>5</v>
      </c>
      <c r="O98" s="42" t="s">
        <v>5</v>
      </c>
      <c r="P98" s="62" t="s">
        <v>5</v>
      </c>
      <c r="Q98" s="41" t="s">
        <v>5</v>
      </c>
      <c r="R98" s="56">
        <v>2021</v>
      </c>
      <c r="S98" s="52"/>
      <c r="T98" s="53"/>
      <c r="U98" s="53"/>
      <c r="V98" s="53"/>
      <c r="W98" s="53"/>
      <c r="X98" s="109"/>
      <c r="Y98" s="110"/>
      <c r="Z98" s="42" t="s">
        <v>5</v>
      </c>
      <c r="AA98" s="42" t="s">
        <v>5</v>
      </c>
      <c r="AB98" s="42" t="s">
        <v>5</v>
      </c>
      <c r="AC98" s="42" t="s">
        <v>5</v>
      </c>
      <c r="AD98" s="42" t="s">
        <v>5</v>
      </c>
      <c r="AE98" s="62" t="s">
        <v>5</v>
      </c>
      <c r="AF98" s="41" t="s">
        <v>5</v>
      </c>
      <c r="AG98" s="100">
        <v>2021</v>
      </c>
    </row>
    <row r="99" spans="1:33" ht="31.5">
      <c r="A99" s="24" t="str">
        <f t="shared" si="50"/>
        <v>M11704Показатель 1 «Уровень ежегодного обновления парка вычислительной техники»</v>
      </c>
      <c r="B99" s="41" t="s">
        <v>112</v>
      </c>
      <c r="C99" s="42">
        <v>1</v>
      </c>
      <c r="D99" s="42">
        <v>1</v>
      </c>
      <c r="E99" s="62">
        <v>7</v>
      </c>
      <c r="F99" s="41">
        <v>0</v>
      </c>
      <c r="G99" s="63">
        <v>4</v>
      </c>
      <c r="H99" s="58"/>
      <c r="I99" s="65" t="s">
        <v>17</v>
      </c>
      <c r="J99" s="42" t="s">
        <v>0</v>
      </c>
      <c r="K99" s="42">
        <v>15</v>
      </c>
      <c r="L99" s="42">
        <v>15</v>
      </c>
      <c r="M99" s="42">
        <v>15</v>
      </c>
      <c r="N99" s="42">
        <v>15</v>
      </c>
      <c r="O99" s="42">
        <v>15</v>
      </c>
      <c r="P99" s="62">
        <v>15</v>
      </c>
      <c r="Q99" s="41">
        <f>P99</f>
        <v>15</v>
      </c>
      <c r="R99" s="56">
        <v>2021</v>
      </c>
      <c r="S99" s="52">
        <f t="shared" si="43"/>
        <v>0</v>
      </c>
      <c r="T99" s="53">
        <f>L99-AA99</f>
        <v>0</v>
      </c>
      <c r="U99" s="53">
        <f t="shared" si="45"/>
        <v>0</v>
      </c>
      <c r="V99" s="53">
        <f t="shared" si="46"/>
        <v>0</v>
      </c>
      <c r="W99" s="53">
        <f t="shared" si="47"/>
        <v>0</v>
      </c>
      <c r="X99" s="109">
        <f t="shared" si="48"/>
        <v>0</v>
      </c>
      <c r="Y99" s="110">
        <f t="shared" si="49"/>
        <v>0</v>
      </c>
      <c r="Z99" s="42">
        <v>15</v>
      </c>
      <c r="AA99" s="42">
        <v>15</v>
      </c>
      <c r="AB99" s="42">
        <v>15</v>
      </c>
      <c r="AC99" s="42">
        <v>15</v>
      </c>
      <c r="AD99" s="42">
        <v>15</v>
      </c>
      <c r="AE99" s="62">
        <v>15</v>
      </c>
      <c r="AF99" s="41">
        <v>15</v>
      </c>
      <c r="AG99" s="100">
        <v>2021</v>
      </c>
    </row>
    <row r="100" spans="1:33" ht="31.5">
      <c r="A100" s="24" t="str">
        <f t="shared" si="50"/>
        <v>M11704Показатель 2 «Количество  единиц обслуживаемой вычислительной техники»</v>
      </c>
      <c r="B100" s="41" t="s">
        <v>112</v>
      </c>
      <c r="C100" s="42">
        <v>1</v>
      </c>
      <c r="D100" s="42">
        <v>1</v>
      </c>
      <c r="E100" s="62">
        <v>7</v>
      </c>
      <c r="F100" s="41">
        <v>0</v>
      </c>
      <c r="G100" s="63">
        <v>4</v>
      </c>
      <c r="H100" s="58"/>
      <c r="I100" s="65" t="s">
        <v>18</v>
      </c>
      <c r="J100" s="42" t="s">
        <v>8</v>
      </c>
      <c r="K100" s="42">
        <v>223</v>
      </c>
      <c r="L100" s="42">
        <v>223</v>
      </c>
      <c r="M100" s="42">
        <v>223</v>
      </c>
      <c r="N100" s="42">
        <v>223</v>
      </c>
      <c r="O100" s="42">
        <v>223</v>
      </c>
      <c r="P100" s="62">
        <v>225</v>
      </c>
      <c r="Q100" s="66">
        <f>P100</f>
        <v>225</v>
      </c>
      <c r="R100" s="56">
        <v>2021</v>
      </c>
      <c r="S100" s="52">
        <f t="shared" si="43"/>
        <v>0</v>
      </c>
      <c r="T100" s="53">
        <f>L100-AA100</f>
        <v>0</v>
      </c>
      <c r="U100" s="53">
        <f t="shared" si="45"/>
        <v>0</v>
      </c>
      <c r="V100" s="53">
        <f t="shared" si="46"/>
        <v>0</v>
      </c>
      <c r="W100" s="53">
        <f t="shared" si="47"/>
        <v>0</v>
      </c>
      <c r="X100" s="109">
        <f t="shared" si="48"/>
        <v>0</v>
      </c>
      <c r="Y100" s="110">
        <f t="shared" si="49"/>
        <v>0</v>
      </c>
      <c r="Z100" s="42">
        <v>223</v>
      </c>
      <c r="AA100" s="42">
        <v>223</v>
      </c>
      <c r="AB100" s="42">
        <v>223</v>
      </c>
      <c r="AC100" s="42">
        <v>223</v>
      </c>
      <c r="AD100" s="42">
        <v>223</v>
      </c>
      <c r="AE100" s="62">
        <v>225</v>
      </c>
      <c r="AF100" s="66">
        <v>225</v>
      </c>
      <c r="AG100" s="100">
        <v>2021</v>
      </c>
    </row>
    <row r="101" spans="1:33" ht="31.5">
      <c r="A101" s="24" t="str">
        <f t="shared" si="50"/>
        <v>M11705Административное мероприятие  7.0.5 «Администрирование телекоммуникационной инфраструктуры»</v>
      </c>
      <c r="B101" s="41" t="s">
        <v>112</v>
      </c>
      <c r="C101" s="42">
        <v>1</v>
      </c>
      <c r="D101" s="42">
        <v>1</v>
      </c>
      <c r="E101" s="62">
        <v>7</v>
      </c>
      <c r="F101" s="41">
        <v>0</v>
      </c>
      <c r="G101" s="63">
        <v>5</v>
      </c>
      <c r="H101" s="58"/>
      <c r="I101" s="65" t="s">
        <v>77</v>
      </c>
      <c r="J101" s="42" t="s">
        <v>13</v>
      </c>
      <c r="K101" s="42" t="s">
        <v>5</v>
      </c>
      <c r="L101" s="42" t="s">
        <v>5</v>
      </c>
      <c r="M101" s="42" t="s">
        <v>5</v>
      </c>
      <c r="N101" s="42" t="s">
        <v>5</v>
      </c>
      <c r="O101" s="42" t="s">
        <v>5</v>
      </c>
      <c r="P101" s="62" t="s">
        <v>5</v>
      </c>
      <c r="Q101" s="41" t="s">
        <v>5</v>
      </c>
      <c r="R101" s="56">
        <v>2021</v>
      </c>
      <c r="S101" s="52"/>
      <c r="T101" s="53"/>
      <c r="U101" s="53"/>
      <c r="V101" s="53"/>
      <c r="W101" s="53"/>
      <c r="X101" s="109"/>
      <c r="Y101" s="110"/>
      <c r="Z101" s="42" t="s">
        <v>5</v>
      </c>
      <c r="AA101" s="42" t="s">
        <v>5</v>
      </c>
      <c r="AB101" s="42" t="s">
        <v>5</v>
      </c>
      <c r="AC101" s="42" t="s">
        <v>5</v>
      </c>
      <c r="AD101" s="42" t="s">
        <v>5</v>
      </c>
      <c r="AE101" s="62" t="s">
        <v>5</v>
      </c>
      <c r="AF101" s="41" t="s">
        <v>5</v>
      </c>
      <c r="AG101" s="100">
        <v>2021</v>
      </c>
    </row>
    <row r="102" spans="1:33" ht="31.5">
      <c r="A102" s="24" t="str">
        <f t="shared" si="50"/>
        <v>M11705Показатель 1 «Доля персональных компьютеров, подключенных к единой компьютерной сети»</v>
      </c>
      <c r="B102" s="41" t="s">
        <v>112</v>
      </c>
      <c r="C102" s="42">
        <v>1</v>
      </c>
      <c r="D102" s="42">
        <v>1</v>
      </c>
      <c r="E102" s="62">
        <v>7</v>
      </c>
      <c r="F102" s="41">
        <v>0</v>
      </c>
      <c r="G102" s="63">
        <v>5</v>
      </c>
      <c r="H102" s="58"/>
      <c r="I102" s="65" t="s">
        <v>148</v>
      </c>
      <c r="J102" s="42" t="s">
        <v>0</v>
      </c>
      <c r="K102" s="42">
        <v>99</v>
      </c>
      <c r="L102" s="42">
        <v>99</v>
      </c>
      <c r="M102" s="42">
        <v>99</v>
      </c>
      <c r="N102" s="42">
        <v>99</v>
      </c>
      <c r="O102" s="42">
        <v>99</v>
      </c>
      <c r="P102" s="62">
        <v>99</v>
      </c>
      <c r="Q102" s="41">
        <f>P102</f>
        <v>99</v>
      </c>
      <c r="R102" s="56">
        <v>2021</v>
      </c>
      <c r="S102" s="52">
        <f t="shared" si="43"/>
        <v>0</v>
      </c>
      <c r="T102" s="53">
        <f aca="true" t="shared" si="56" ref="T102:T113">L102-AA102</f>
        <v>0</v>
      </c>
      <c r="U102" s="53">
        <f t="shared" si="45"/>
        <v>0</v>
      </c>
      <c r="V102" s="53">
        <f t="shared" si="46"/>
        <v>0</v>
      </c>
      <c r="W102" s="53">
        <f t="shared" si="47"/>
        <v>0</v>
      </c>
      <c r="X102" s="109">
        <f t="shared" si="48"/>
        <v>0</v>
      </c>
      <c r="Y102" s="110">
        <f t="shared" si="49"/>
        <v>0</v>
      </c>
      <c r="Z102" s="42">
        <v>99</v>
      </c>
      <c r="AA102" s="42">
        <v>99</v>
      </c>
      <c r="AB102" s="42">
        <v>99</v>
      </c>
      <c r="AC102" s="42">
        <v>99</v>
      </c>
      <c r="AD102" s="42">
        <v>99</v>
      </c>
      <c r="AE102" s="62">
        <v>99</v>
      </c>
      <c r="AF102" s="41">
        <v>99</v>
      </c>
      <c r="AG102" s="100">
        <v>2021</v>
      </c>
    </row>
    <row r="103" spans="1:33" ht="31.5">
      <c r="A103" s="24" t="str">
        <f t="shared" si="50"/>
        <v>M11705Показатель 2 «Доля рабочих мест, имеющих доступ к сети Интернет»</v>
      </c>
      <c r="B103" s="41" t="s">
        <v>112</v>
      </c>
      <c r="C103" s="42">
        <v>1</v>
      </c>
      <c r="D103" s="42">
        <v>1</v>
      </c>
      <c r="E103" s="62">
        <v>7</v>
      </c>
      <c r="F103" s="41">
        <v>0</v>
      </c>
      <c r="G103" s="63">
        <v>5</v>
      </c>
      <c r="H103" s="58"/>
      <c r="I103" s="65" t="s">
        <v>19</v>
      </c>
      <c r="J103" s="42" t="s">
        <v>0</v>
      </c>
      <c r="K103" s="42">
        <v>99</v>
      </c>
      <c r="L103" s="42">
        <v>99</v>
      </c>
      <c r="M103" s="42">
        <v>99</v>
      </c>
      <c r="N103" s="42">
        <v>99</v>
      </c>
      <c r="O103" s="42">
        <v>99</v>
      </c>
      <c r="P103" s="62">
        <v>99</v>
      </c>
      <c r="Q103" s="41">
        <f>P103</f>
        <v>99</v>
      </c>
      <c r="R103" s="56">
        <v>2021</v>
      </c>
      <c r="S103" s="52">
        <f t="shared" si="43"/>
        <v>0</v>
      </c>
      <c r="T103" s="53">
        <f t="shared" si="56"/>
        <v>0</v>
      </c>
      <c r="U103" s="53">
        <f t="shared" si="45"/>
        <v>0</v>
      </c>
      <c r="V103" s="53">
        <f t="shared" si="46"/>
        <v>0</v>
      </c>
      <c r="W103" s="53">
        <f t="shared" si="47"/>
        <v>0</v>
      </c>
      <c r="X103" s="109">
        <f t="shared" si="48"/>
        <v>0</v>
      </c>
      <c r="Y103" s="110">
        <f t="shared" si="49"/>
        <v>0</v>
      </c>
      <c r="Z103" s="42">
        <v>99</v>
      </c>
      <c r="AA103" s="42">
        <v>99</v>
      </c>
      <c r="AB103" s="42">
        <v>99</v>
      </c>
      <c r="AC103" s="42">
        <v>99</v>
      </c>
      <c r="AD103" s="42">
        <v>99</v>
      </c>
      <c r="AE103" s="62">
        <v>99</v>
      </c>
      <c r="AF103" s="41">
        <v>99</v>
      </c>
      <c r="AG103" s="100">
        <v>2021</v>
      </c>
    </row>
    <row r="104" spans="1:33" ht="47.25">
      <c r="A104" s="24" t="str">
        <f t="shared" si="50"/>
        <v>M11800Задача 8 «Развитие  системы территориального общественного самоуправления на территории муниципального образования «Северодвинск»</v>
      </c>
      <c r="B104" s="41" t="s">
        <v>112</v>
      </c>
      <c r="C104" s="75">
        <v>1</v>
      </c>
      <c r="D104" s="75">
        <v>1</v>
      </c>
      <c r="E104" s="76">
        <v>8</v>
      </c>
      <c r="F104" s="77">
        <v>0</v>
      </c>
      <c r="G104" s="78">
        <v>0</v>
      </c>
      <c r="H104" s="58"/>
      <c r="I104" s="59" t="s">
        <v>72</v>
      </c>
      <c r="J104" s="42" t="s">
        <v>2</v>
      </c>
      <c r="K104" s="4">
        <f>K105+K106</f>
        <v>116.3</v>
      </c>
      <c r="L104" s="4">
        <f>L105+L106</f>
        <v>115.6</v>
      </c>
      <c r="M104" s="4">
        <f>M105+M106</f>
        <v>114.4</v>
      </c>
      <c r="N104" s="4">
        <v>0</v>
      </c>
      <c r="O104" s="4">
        <v>0</v>
      </c>
      <c r="P104" s="4">
        <v>0</v>
      </c>
      <c r="Q104" s="66">
        <f>SUM(K104:P104)</f>
        <v>346.3</v>
      </c>
      <c r="R104" s="56">
        <v>2021</v>
      </c>
      <c r="S104" s="52">
        <f t="shared" si="43"/>
        <v>0</v>
      </c>
      <c r="T104" s="53">
        <f t="shared" si="56"/>
        <v>0</v>
      </c>
      <c r="U104" s="53">
        <f t="shared" si="45"/>
        <v>0</v>
      </c>
      <c r="V104" s="53">
        <v>0</v>
      </c>
      <c r="W104" s="53">
        <f t="shared" si="47"/>
        <v>0</v>
      </c>
      <c r="X104" s="109">
        <f t="shared" si="48"/>
        <v>0</v>
      </c>
      <c r="Y104" s="110">
        <f t="shared" si="49"/>
        <v>0</v>
      </c>
      <c r="Z104" s="4">
        <v>116.3</v>
      </c>
      <c r="AA104" s="4">
        <v>115.6</v>
      </c>
      <c r="AB104" s="4">
        <v>114.4</v>
      </c>
      <c r="AC104" s="123">
        <v>0</v>
      </c>
      <c r="AD104" s="123">
        <v>0</v>
      </c>
      <c r="AE104" s="123">
        <v>0</v>
      </c>
      <c r="AF104" s="66">
        <v>346.3</v>
      </c>
      <c r="AG104" s="100">
        <v>2021</v>
      </c>
    </row>
    <row r="105" spans="1:33" ht="15.75">
      <c r="A105" s="24" t="str">
        <f t="shared" si="50"/>
        <v>M11800Местный бюджет</v>
      </c>
      <c r="B105" s="41" t="s">
        <v>112</v>
      </c>
      <c r="C105" s="75">
        <v>1</v>
      </c>
      <c r="D105" s="75">
        <v>1</v>
      </c>
      <c r="E105" s="76">
        <v>8</v>
      </c>
      <c r="F105" s="77">
        <v>0</v>
      </c>
      <c r="G105" s="78">
        <v>0</v>
      </c>
      <c r="H105" s="58">
        <v>3</v>
      </c>
      <c r="I105" s="59" t="s">
        <v>79</v>
      </c>
      <c r="J105" s="42" t="s">
        <v>2</v>
      </c>
      <c r="K105" s="4">
        <f aca="true" t="shared" si="57" ref="K105:P106">K110</f>
        <v>38.8</v>
      </c>
      <c r="L105" s="4">
        <f t="shared" si="57"/>
        <v>38.8</v>
      </c>
      <c r="M105" s="4">
        <f t="shared" si="57"/>
        <v>38.8</v>
      </c>
      <c r="N105" s="4">
        <f>N110</f>
        <v>0</v>
      </c>
      <c r="O105" s="4">
        <f>O110</f>
        <v>0</v>
      </c>
      <c r="P105" s="4">
        <f t="shared" si="57"/>
        <v>0</v>
      </c>
      <c r="Q105" s="61">
        <f>SUM(K105:P105)</f>
        <v>116.4</v>
      </c>
      <c r="R105" s="56">
        <v>2021</v>
      </c>
      <c r="S105" s="52">
        <f t="shared" si="43"/>
        <v>0</v>
      </c>
      <c r="T105" s="53">
        <f t="shared" si="56"/>
        <v>0</v>
      </c>
      <c r="U105" s="53">
        <f t="shared" si="45"/>
        <v>0</v>
      </c>
      <c r="V105" s="53">
        <v>0</v>
      </c>
      <c r="W105" s="53">
        <f t="shared" si="47"/>
        <v>0</v>
      </c>
      <c r="X105" s="109">
        <f t="shared" si="48"/>
        <v>0</v>
      </c>
      <c r="Y105" s="110">
        <f t="shared" si="49"/>
        <v>0</v>
      </c>
      <c r="Z105" s="4">
        <v>38.8</v>
      </c>
      <c r="AA105" s="4">
        <v>38.8</v>
      </c>
      <c r="AB105" s="4">
        <v>38.8</v>
      </c>
      <c r="AC105" s="123">
        <v>0</v>
      </c>
      <c r="AD105" s="123">
        <v>0</v>
      </c>
      <c r="AE105" s="123">
        <v>0</v>
      </c>
      <c r="AF105" s="61">
        <v>116.4</v>
      </c>
      <c r="AG105" s="100">
        <v>2021</v>
      </c>
    </row>
    <row r="106" spans="1:33" ht="15.75">
      <c r="A106" s="24" t="str">
        <f t="shared" si="50"/>
        <v>M11800Областной бюджет</v>
      </c>
      <c r="B106" s="41" t="s">
        <v>112</v>
      </c>
      <c r="C106" s="75">
        <v>1</v>
      </c>
      <c r="D106" s="75">
        <v>1</v>
      </c>
      <c r="E106" s="76">
        <v>8</v>
      </c>
      <c r="F106" s="77">
        <v>0</v>
      </c>
      <c r="G106" s="78">
        <v>0</v>
      </c>
      <c r="H106" s="58">
        <v>2</v>
      </c>
      <c r="I106" s="59" t="s">
        <v>80</v>
      </c>
      <c r="J106" s="42" t="s">
        <v>2</v>
      </c>
      <c r="K106" s="4">
        <f t="shared" si="57"/>
        <v>77.5</v>
      </c>
      <c r="L106" s="4">
        <f t="shared" si="57"/>
        <v>76.8</v>
      </c>
      <c r="M106" s="4">
        <f t="shared" si="57"/>
        <v>75.6</v>
      </c>
      <c r="N106" s="4">
        <v>0</v>
      </c>
      <c r="O106" s="4">
        <f t="shared" si="57"/>
        <v>0</v>
      </c>
      <c r="P106" s="60">
        <f t="shared" si="57"/>
        <v>0</v>
      </c>
      <c r="Q106" s="61">
        <f>SUM(K106:P106)</f>
        <v>229.9</v>
      </c>
      <c r="R106" s="56">
        <v>2021</v>
      </c>
      <c r="S106" s="52">
        <f t="shared" si="43"/>
        <v>0</v>
      </c>
      <c r="T106" s="53">
        <f t="shared" si="56"/>
        <v>0</v>
      </c>
      <c r="U106" s="53">
        <f t="shared" si="45"/>
        <v>0</v>
      </c>
      <c r="V106" s="53">
        <v>0</v>
      </c>
      <c r="W106" s="53">
        <f t="shared" si="47"/>
        <v>0</v>
      </c>
      <c r="X106" s="109">
        <f t="shared" si="48"/>
        <v>0</v>
      </c>
      <c r="Y106" s="110">
        <f t="shared" si="49"/>
        <v>0</v>
      </c>
      <c r="Z106" s="4">
        <v>77.5</v>
      </c>
      <c r="AA106" s="4">
        <v>76.8</v>
      </c>
      <c r="AB106" s="4">
        <v>75.6</v>
      </c>
      <c r="AC106" s="123">
        <v>0</v>
      </c>
      <c r="AD106" s="123">
        <v>0</v>
      </c>
      <c r="AE106" s="124">
        <v>0</v>
      </c>
      <c r="AF106" s="61">
        <v>229.9</v>
      </c>
      <c r="AG106" s="100">
        <v>2021</v>
      </c>
    </row>
    <row r="107" spans="1:33" ht="47.25">
      <c r="A107" s="24" t="str">
        <f t="shared" si="50"/>
        <v>M11800Показатель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v>
      </c>
      <c r="B107" s="41" t="s">
        <v>112</v>
      </c>
      <c r="C107" s="42">
        <v>1</v>
      </c>
      <c r="D107" s="42">
        <v>1</v>
      </c>
      <c r="E107" s="62">
        <v>8</v>
      </c>
      <c r="F107" s="41">
        <v>0</v>
      </c>
      <c r="G107" s="63">
        <v>0</v>
      </c>
      <c r="H107" s="58"/>
      <c r="I107" s="65" t="s">
        <v>53</v>
      </c>
      <c r="J107" s="42" t="s">
        <v>0</v>
      </c>
      <c r="K107" s="42">
        <v>2</v>
      </c>
      <c r="L107" s="42">
        <v>2</v>
      </c>
      <c r="M107" s="42">
        <v>2</v>
      </c>
      <c r="N107" s="42">
        <v>0</v>
      </c>
      <c r="O107" s="42">
        <v>0</v>
      </c>
      <c r="P107" s="62">
        <v>0</v>
      </c>
      <c r="Q107" s="41">
        <v>2</v>
      </c>
      <c r="R107" s="56">
        <v>2018</v>
      </c>
      <c r="S107" s="52">
        <f t="shared" si="43"/>
        <v>0</v>
      </c>
      <c r="T107" s="53">
        <f t="shared" si="56"/>
        <v>0</v>
      </c>
      <c r="U107" s="53">
        <f t="shared" si="45"/>
        <v>0</v>
      </c>
      <c r="V107" s="53">
        <f t="shared" si="46"/>
        <v>0</v>
      </c>
      <c r="W107" s="53">
        <f t="shared" si="47"/>
        <v>0</v>
      </c>
      <c r="X107" s="109">
        <f t="shared" si="48"/>
        <v>0</v>
      </c>
      <c r="Y107" s="110">
        <f t="shared" si="49"/>
        <v>0</v>
      </c>
      <c r="Z107" s="42">
        <v>2</v>
      </c>
      <c r="AA107" s="42">
        <v>2</v>
      </c>
      <c r="AB107" s="42">
        <v>2</v>
      </c>
      <c r="AC107" s="42">
        <v>0</v>
      </c>
      <c r="AD107" s="42">
        <v>0</v>
      </c>
      <c r="AE107" s="62">
        <v>0</v>
      </c>
      <c r="AF107" s="41">
        <v>2</v>
      </c>
      <c r="AG107" s="100">
        <v>2018</v>
      </c>
    </row>
    <row r="108" spans="1:33" ht="78.75">
      <c r="A108" s="24" t="str">
        <f t="shared" si="50"/>
        <v>M11800Показатель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v>
      </c>
      <c r="B108" s="41" t="s">
        <v>112</v>
      </c>
      <c r="C108" s="42">
        <v>1</v>
      </c>
      <c r="D108" s="42">
        <v>1</v>
      </c>
      <c r="E108" s="62">
        <v>8</v>
      </c>
      <c r="F108" s="41">
        <v>0</v>
      </c>
      <c r="G108" s="63">
        <v>0</v>
      </c>
      <c r="H108" s="58"/>
      <c r="I108" s="65" t="s">
        <v>54</v>
      </c>
      <c r="J108" s="42" t="s">
        <v>0</v>
      </c>
      <c r="K108" s="42">
        <v>25</v>
      </c>
      <c r="L108" s="42">
        <v>25</v>
      </c>
      <c r="M108" s="42">
        <v>25</v>
      </c>
      <c r="N108" s="42">
        <v>0</v>
      </c>
      <c r="O108" s="42">
        <v>0</v>
      </c>
      <c r="P108" s="62">
        <v>0</v>
      </c>
      <c r="Q108" s="41">
        <v>25</v>
      </c>
      <c r="R108" s="56">
        <v>2018</v>
      </c>
      <c r="S108" s="52">
        <f t="shared" si="43"/>
        <v>0</v>
      </c>
      <c r="T108" s="53">
        <f t="shared" si="56"/>
        <v>0</v>
      </c>
      <c r="U108" s="53">
        <f t="shared" si="45"/>
        <v>0</v>
      </c>
      <c r="V108" s="53">
        <f t="shared" si="46"/>
        <v>0</v>
      </c>
      <c r="W108" s="53">
        <f t="shared" si="47"/>
        <v>0</v>
      </c>
      <c r="X108" s="109">
        <f t="shared" si="48"/>
        <v>0</v>
      </c>
      <c r="Y108" s="110">
        <f t="shared" si="49"/>
        <v>0</v>
      </c>
      <c r="Z108" s="42">
        <v>25</v>
      </c>
      <c r="AA108" s="42">
        <v>25</v>
      </c>
      <c r="AB108" s="42">
        <v>25</v>
      </c>
      <c r="AC108" s="42">
        <v>0</v>
      </c>
      <c r="AD108" s="42">
        <v>0</v>
      </c>
      <c r="AE108" s="62">
        <v>0</v>
      </c>
      <c r="AF108" s="41">
        <v>25</v>
      </c>
      <c r="AG108" s="100">
        <v>2018</v>
      </c>
    </row>
    <row r="109" spans="1:33" ht="31.5">
      <c r="A109" s="24" t="str">
        <f t="shared" si="50"/>
        <v>M11801Мероприятие 8.0.1 «Развитие территориального общественного самоуправления Северодвинска»</v>
      </c>
      <c r="B109" s="41" t="s">
        <v>112</v>
      </c>
      <c r="C109" s="42">
        <v>1</v>
      </c>
      <c r="D109" s="42">
        <v>1</v>
      </c>
      <c r="E109" s="62">
        <v>8</v>
      </c>
      <c r="F109" s="41">
        <v>0</v>
      </c>
      <c r="G109" s="63">
        <v>1</v>
      </c>
      <c r="H109" s="58"/>
      <c r="I109" s="65" t="s">
        <v>137</v>
      </c>
      <c r="J109" s="42" t="s">
        <v>2</v>
      </c>
      <c r="K109" s="4">
        <f aca="true" t="shared" si="58" ref="K109:P109">K110+K111</f>
        <v>116.3</v>
      </c>
      <c r="L109" s="4">
        <f t="shared" si="58"/>
        <v>115.6</v>
      </c>
      <c r="M109" s="4">
        <f t="shared" si="58"/>
        <v>114.4</v>
      </c>
      <c r="N109" s="4">
        <f>N110+N111</f>
        <v>0</v>
      </c>
      <c r="O109" s="4">
        <f t="shared" si="58"/>
        <v>0</v>
      </c>
      <c r="P109" s="4">
        <f t="shared" si="58"/>
        <v>0</v>
      </c>
      <c r="Q109" s="66">
        <f>SUM(K109:P109)</f>
        <v>346.3</v>
      </c>
      <c r="R109" s="56">
        <v>2018</v>
      </c>
      <c r="S109" s="52">
        <f t="shared" si="43"/>
        <v>0</v>
      </c>
      <c r="T109" s="53">
        <f t="shared" si="56"/>
        <v>0</v>
      </c>
      <c r="U109" s="53">
        <f t="shared" si="45"/>
        <v>0</v>
      </c>
      <c r="V109" s="53">
        <v>0</v>
      </c>
      <c r="W109" s="53">
        <f t="shared" si="47"/>
        <v>0</v>
      </c>
      <c r="X109" s="109">
        <f t="shared" si="48"/>
        <v>0</v>
      </c>
      <c r="Y109" s="110">
        <f t="shared" si="49"/>
        <v>0</v>
      </c>
      <c r="Z109" s="4">
        <v>116.3</v>
      </c>
      <c r="AA109" s="4">
        <v>115.6</v>
      </c>
      <c r="AB109" s="4">
        <v>114.4</v>
      </c>
      <c r="AC109" s="123">
        <v>0</v>
      </c>
      <c r="AD109" s="123">
        <v>0</v>
      </c>
      <c r="AE109" s="123">
        <v>0</v>
      </c>
      <c r="AF109" s="66">
        <v>346.3</v>
      </c>
      <c r="AG109" s="100">
        <v>2018</v>
      </c>
    </row>
    <row r="110" spans="1:33" ht="15.75">
      <c r="A110" s="24" t="str">
        <f t="shared" si="50"/>
        <v>M11801Местный бюджет</v>
      </c>
      <c r="B110" s="41" t="s">
        <v>112</v>
      </c>
      <c r="C110" s="42">
        <v>1</v>
      </c>
      <c r="D110" s="42">
        <v>1</v>
      </c>
      <c r="E110" s="62">
        <v>8</v>
      </c>
      <c r="F110" s="41">
        <v>0</v>
      </c>
      <c r="G110" s="63">
        <v>1</v>
      </c>
      <c r="H110" s="58">
        <v>3</v>
      </c>
      <c r="I110" s="59" t="s">
        <v>79</v>
      </c>
      <c r="J110" s="42" t="s">
        <v>2</v>
      </c>
      <c r="K110" s="4">
        <v>38.8</v>
      </c>
      <c r="L110" s="4">
        <v>38.8</v>
      </c>
      <c r="M110" s="1">
        <v>38.8</v>
      </c>
      <c r="N110" s="3">
        <v>0</v>
      </c>
      <c r="O110" s="3">
        <v>0</v>
      </c>
      <c r="P110" s="3">
        <v>0</v>
      </c>
      <c r="Q110" s="61">
        <f>SUM(K110:P110)</f>
        <v>116.4</v>
      </c>
      <c r="R110" s="56">
        <v>2018</v>
      </c>
      <c r="S110" s="52">
        <f t="shared" si="43"/>
        <v>0</v>
      </c>
      <c r="T110" s="53">
        <f t="shared" si="56"/>
        <v>0</v>
      </c>
      <c r="U110" s="53">
        <f t="shared" si="45"/>
        <v>0</v>
      </c>
      <c r="V110" s="53">
        <v>0</v>
      </c>
      <c r="W110" s="53">
        <f t="shared" si="47"/>
        <v>0</v>
      </c>
      <c r="X110" s="109">
        <f t="shared" si="48"/>
        <v>0</v>
      </c>
      <c r="Y110" s="110">
        <f t="shared" si="49"/>
        <v>0</v>
      </c>
      <c r="Z110" s="4">
        <v>38.8</v>
      </c>
      <c r="AA110" s="4">
        <v>38.8</v>
      </c>
      <c r="AB110" s="1">
        <v>38.8</v>
      </c>
      <c r="AC110" s="131">
        <v>0</v>
      </c>
      <c r="AD110" s="131">
        <v>0</v>
      </c>
      <c r="AE110" s="131">
        <v>0</v>
      </c>
      <c r="AF110" s="61">
        <v>116.4</v>
      </c>
      <c r="AG110" s="100">
        <v>2018</v>
      </c>
    </row>
    <row r="111" spans="1:33" ht="15.75">
      <c r="A111" s="24" t="str">
        <f t="shared" si="50"/>
        <v>M11801Областной бюджет</v>
      </c>
      <c r="B111" s="41" t="s">
        <v>112</v>
      </c>
      <c r="C111" s="42">
        <v>1</v>
      </c>
      <c r="D111" s="42">
        <v>1</v>
      </c>
      <c r="E111" s="62">
        <v>8</v>
      </c>
      <c r="F111" s="41">
        <v>0</v>
      </c>
      <c r="G111" s="63">
        <v>1</v>
      </c>
      <c r="H111" s="58">
        <v>2</v>
      </c>
      <c r="I111" s="59" t="s">
        <v>80</v>
      </c>
      <c r="J111" s="42" t="s">
        <v>2</v>
      </c>
      <c r="K111" s="4">
        <v>77.5</v>
      </c>
      <c r="L111" s="4">
        <v>76.8</v>
      </c>
      <c r="M111" s="1">
        <v>75.6</v>
      </c>
      <c r="N111" s="1">
        <v>0</v>
      </c>
      <c r="O111" s="1">
        <v>0</v>
      </c>
      <c r="P111" s="68">
        <v>0</v>
      </c>
      <c r="Q111" s="61">
        <f>SUM(K111:P111)</f>
        <v>229.9</v>
      </c>
      <c r="R111" s="56">
        <v>2018</v>
      </c>
      <c r="S111" s="52">
        <f t="shared" si="43"/>
        <v>0</v>
      </c>
      <c r="T111" s="53">
        <f t="shared" si="56"/>
        <v>0</v>
      </c>
      <c r="U111" s="53">
        <f t="shared" si="45"/>
        <v>0</v>
      </c>
      <c r="V111" s="53">
        <v>0</v>
      </c>
      <c r="W111" s="53">
        <f t="shared" si="47"/>
        <v>0</v>
      </c>
      <c r="X111" s="109">
        <f t="shared" si="48"/>
        <v>0</v>
      </c>
      <c r="Y111" s="110">
        <f t="shared" si="49"/>
        <v>0</v>
      </c>
      <c r="Z111" s="4">
        <v>77.5</v>
      </c>
      <c r="AA111" s="4">
        <v>76.8</v>
      </c>
      <c r="AB111" s="1">
        <v>75.6</v>
      </c>
      <c r="AC111" s="1">
        <v>0</v>
      </c>
      <c r="AD111" s="1">
        <v>0</v>
      </c>
      <c r="AE111" s="68">
        <v>0</v>
      </c>
      <c r="AF111" s="61">
        <v>229.9</v>
      </c>
      <c r="AG111" s="100">
        <v>2018</v>
      </c>
    </row>
    <row r="112" spans="1:33" ht="15.75">
      <c r="A112" s="24" t="str">
        <f t="shared" si="50"/>
        <v>M11801Показатель 1 «Количество реализованных проектов ТОС в год»</v>
      </c>
      <c r="B112" s="41" t="s">
        <v>112</v>
      </c>
      <c r="C112" s="42">
        <v>1</v>
      </c>
      <c r="D112" s="42">
        <v>1</v>
      </c>
      <c r="E112" s="62">
        <v>8</v>
      </c>
      <c r="F112" s="41">
        <v>0</v>
      </c>
      <c r="G112" s="63">
        <v>1</v>
      </c>
      <c r="H112" s="58"/>
      <c r="I112" s="65" t="s">
        <v>35</v>
      </c>
      <c r="J112" s="42" t="s">
        <v>8</v>
      </c>
      <c r="K112" s="42">
        <v>2</v>
      </c>
      <c r="L112" s="42">
        <v>1</v>
      </c>
      <c r="M112" s="42">
        <v>1</v>
      </c>
      <c r="N112" s="42">
        <v>0</v>
      </c>
      <c r="O112" s="42">
        <v>0</v>
      </c>
      <c r="P112" s="62">
        <v>0</v>
      </c>
      <c r="Q112" s="69">
        <v>4</v>
      </c>
      <c r="R112" s="56">
        <v>2018</v>
      </c>
      <c r="S112" s="52">
        <f t="shared" si="43"/>
        <v>0</v>
      </c>
      <c r="T112" s="53">
        <f t="shared" si="56"/>
        <v>0</v>
      </c>
      <c r="U112" s="53">
        <f t="shared" si="45"/>
        <v>0</v>
      </c>
      <c r="V112" s="53">
        <f t="shared" si="46"/>
        <v>0</v>
      </c>
      <c r="W112" s="53">
        <f t="shared" si="47"/>
        <v>0</v>
      </c>
      <c r="X112" s="109">
        <f t="shared" si="48"/>
        <v>0</v>
      </c>
      <c r="Y112" s="110">
        <f t="shared" si="49"/>
        <v>0</v>
      </c>
      <c r="Z112" s="42">
        <v>2</v>
      </c>
      <c r="AA112" s="42">
        <v>1</v>
      </c>
      <c r="AB112" s="42">
        <v>1</v>
      </c>
      <c r="AC112" s="42">
        <v>0</v>
      </c>
      <c r="AD112" s="42">
        <v>0</v>
      </c>
      <c r="AE112" s="62">
        <v>0</v>
      </c>
      <c r="AF112" s="69">
        <v>4</v>
      </c>
      <c r="AG112" s="100">
        <v>2018</v>
      </c>
    </row>
    <row r="113" spans="1:33" ht="31.5">
      <c r="A113" s="24" t="str">
        <f t="shared" si="50"/>
        <v>M11801Показатель 2 «Количество зарегистрированных  ТОС на территории Северодвинска»</v>
      </c>
      <c r="B113" s="41" t="s">
        <v>112</v>
      </c>
      <c r="C113" s="42">
        <v>1</v>
      </c>
      <c r="D113" s="42">
        <v>1</v>
      </c>
      <c r="E113" s="62">
        <v>8</v>
      </c>
      <c r="F113" s="41">
        <v>0</v>
      </c>
      <c r="G113" s="63">
        <v>1</v>
      </c>
      <c r="H113" s="58"/>
      <c r="I113" s="65" t="s">
        <v>113</v>
      </c>
      <c r="J113" s="42" t="s">
        <v>8</v>
      </c>
      <c r="K113" s="42">
        <v>2</v>
      </c>
      <c r="L113" s="42">
        <v>2</v>
      </c>
      <c r="M113" s="42">
        <v>2</v>
      </c>
      <c r="N113" s="42">
        <v>0</v>
      </c>
      <c r="O113" s="42">
        <v>0</v>
      </c>
      <c r="P113" s="62">
        <v>0</v>
      </c>
      <c r="Q113" s="69">
        <v>2</v>
      </c>
      <c r="R113" s="56">
        <v>2018</v>
      </c>
      <c r="S113" s="52">
        <f t="shared" si="43"/>
        <v>0</v>
      </c>
      <c r="T113" s="53">
        <f t="shared" si="56"/>
        <v>0</v>
      </c>
      <c r="U113" s="53">
        <f t="shared" si="45"/>
        <v>0</v>
      </c>
      <c r="V113" s="53">
        <f t="shared" si="46"/>
        <v>0</v>
      </c>
      <c r="W113" s="53">
        <f t="shared" si="47"/>
        <v>0</v>
      </c>
      <c r="X113" s="109">
        <f t="shared" si="48"/>
        <v>0</v>
      </c>
      <c r="Y113" s="110">
        <f t="shared" si="49"/>
        <v>0</v>
      </c>
      <c r="Z113" s="42">
        <v>2</v>
      </c>
      <c r="AA113" s="42">
        <v>2</v>
      </c>
      <c r="AB113" s="42">
        <v>2</v>
      </c>
      <c r="AC113" s="42">
        <v>0</v>
      </c>
      <c r="AD113" s="42">
        <v>0</v>
      </c>
      <c r="AE113" s="62">
        <v>0</v>
      </c>
      <c r="AF113" s="69">
        <v>2</v>
      </c>
      <c r="AG113" s="100">
        <v>2018</v>
      </c>
    </row>
    <row r="114" spans="1:33" ht="63">
      <c r="A114" s="24" t="str">
        <f t="shared" si="50"/>
        <v>M11802Административное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v>
      </c>
      <c r="B114" s="41" t="s">
        <v>112</v>
      </c>
      <c r="C114" s="42">
        <v>1</v>
      </c>
      <c r="D114" s="42">
        <v>1</v>
      </c>
      <c r="E114" s="62">
        <v>8</v>
      </c>
      <c r="F114" s="41">
        <v>0</v>
      </c>
      <c r="G114" s="63">
        <v>2</v>
      </c>
      <c r="H114" s="58"/>
      <c r="I114" s="65" t="s">
        <v>114</v>
      </c>
      <c r="J114" s="42" t="s">
        <v>13</v>
      </c>
      <c r="K114" s="42" t="s">
        <v>5</v>
      </c>
      <c r="L114" s="42" t="s">
        <v>5</v>
      </c>
      <c r="M114" s="42" t="s">
        <v>5</v>
      </c>
      <c r="N114" s="42">
        <v>0</v>
      </c>
      <c r="O114" s="42">
        <v>0</v>
      </c>
      <c r="P114" s="62">
        <v>0</v>
      </c>
      <c r="Q114" s="41" t="s">
        <v>5</v>
      </c>
      <c r="R114" s="56">
        <v>2018</v>
      </c>
      <c r="S114" s="52"/>
      <c r="T114" s="53"/>
      <c r="U114" s="53"/>
      <c r="V114" s="53"/>
      <c r="W114" s="53"/>
      <c r="X114" s="109"/>
      <c r="Y114" s="110"/>
      <c r="Z114" s="42" t="s">
        <v>5</v>
      </c>
      <c r="AA114" s="42" t="s">
        <v>5</v>
      </c>
      <c r="AB114" s="42" t="s">
        <v>5</v>
      </c>
      <c r="AC114" s="42">
        <v>0</v>
      </c>
      <c r="AD114" s="42">
        <v>0</v>
      </c>
      <c r="AE114" s="62">
        <v>0</v>
      </c>
      <c r="AF114" s="41" t="s">
        <v>5</v>
      </c>
      <c r="AG114" s="100">
        <v>2018</v>
      </c>
    </row>
    <row r="115" spans="1:33" ht="47.25">
      <c r="A115" s="24" t="str">
        <f t="shared" si="50"/>
        <v>M11802Показатель 1 «Доля жителей, информированных о ТОС, от общего числа жителей муниципального образования «Северодвинск»</v>
      </c>
      <c r="B115" s="41" t="s">
        <v>112</v>
      </c>
      <c r="C115" s="42">
        <v>1</v>
      </c>
      <c r="D115" s="42">
        <v>1</v>
      </c>
      <c r="E115" s="62">
        <v>8</v>
      </c>
      <c r="F115" s="41">
        <v>0</v>
      </c>
      <c r="G115" s="63">
        <v>2</v>
      </c>
      <c r="H115" s="58"/>
      <c r="I115" s="65" t="s">
        <v>131</v>
      </c>
      <c r="J115" s="42" t="s">
        <v>0</v>
      </c>
      <c r="K115" s="42">
        <v>25</v>
      </c>
      <c r="L115" s="42">
        <v>25</v>
      </c>
      <c r="M115" s="42">
        <v>25</v>
      </c>
      <c r="N115" s="42">
        <v>0</v>
      </c>
      <c r="O115" s="42">
        <v>0</v>
      </c>
      <c r="P115" s="62">
        <v>0</v>
      </c>
      <c r="Q115" s="41">
        <v>25</v>
      </c>
      <c r="R115" s="56">
        <v>2018</v>
      </c>
      <c r="S115" s="52">
        <f t="shared" si="43"/>
        <v>0</v>
      </c>
      <c r="T115" s="53">
        <f aca="true" t="shared" si="59" ref="T115:T120">L115-AA115</f>
        <v>0</v>
      </c>
      <c r="U115" s="53">
        <f t="shared" si="45"/>
        <v>0</v>
      </c>
      <c r="V115" s="53">
        <f t="shared" si="46"/>
        <v>0</v>
      </c>
      <c r="W115" s="53">
        <f t="shared" si="47"/>
        <v>0</v>
      </c>
      <c r="X115" s="109">
        <f t="shared" si="48"/>
        <v>0</v>
      </c>
      <c r="Y115" s="110">
        <f t="shared" si="49"/>
        <v>0</v>
      </c>
      <c r="Z115" s="42">
        <v>25</v>
      </c>
      <c r="AA115" s="42">
        <v>25</v>
      </c>
      <c r="AB115" s="42">
        <v>25</v>
      </c>
      <c r="AC115" s="42">
        <v>0</v>
      </c>
      <c r="AD115" s="42">
        <v>0</v>
      </c>
      <c r="AE115" s="62">
        <v>0</v>
      </c>
      <c r="AF115" s="41">
        <v>25</v>
      </c>
      <c r="AG115" s="100">
        <v>2018</v>
      </c>
    </row>
    <row r="116" spans="1:33" ht="31.5">
      <c r="A116" s="24" t="str">
        <f t="shared" si="50"/>
        <v>M11900Задача 9 «Обеспечение информационной открытости органов местного самоуправления Северодвинска»</v>
      </c>
      <c r="B116" s="41" t="s">
        <v>112</v>
      </c>
      <c r="C116" s="42">
        <v>1</v>
      </c>
      <c r="D116" s="42">
        <v>1</v>
      </c>
      <c r="E116" s="62">
        <v>9</v>
      </c>
      <c r="F116" s="41">
        <v>0</v>
      </c>
      <c r="G116" s="63">
        <v>0</v>
      </c>
      <c r="H116" s="58"/>
      <c r="I116" s="59" t="s">
        <v>106</v>
      </c>
      <c r="J116" s="42" t="s">
        <v>2</v>
      </c>
      <c r="K116" s="4">
        <v>0</v>
      </c>
      <c r="L116" s="4">
        <v>0</v>
      </c>
      <c r="M116" s="67">
        <f>L116*'Расчет для паспорта'!$B$19</f>
        <v>0</v>
      </c>
      <c r="N116" s="67">
        <f>M116*'Расчет для паспорта'!$B$18</f>
        <v>0</v>
      </c>
      <c r="O116" s="67">
        <f>N116*'Расчет для паспорта'!$B$20</f>
        <v>0</v>
      </c>
      <c r="P116" s="68">
        <f>O116*'Расчет для паспорта'!$B$21</f>
        <v>0</v>
      </c>
      <c r="Q116" s="66">
        <f>SUM(K116:P116)</f>
        <v>0</v>
      </c>
      <c r="R116" s="56">
        <v>2021</v>
      </c>
      <c r="S116" s="52">
        <f t="shared" si="43"/>
        <v>0</v>
      </c>
      <c r="T116" s="53">
        <f t="shared" si="59"/>
        <v>0</v>
      </c>
      <c r="U116" s="53">
        <f t="shared" si="45"/>
        <v>0</v>
      </c>
      <c r="V116" s="53">
        <v>0</v>
      </c>
      <c r="W116" s="53">
        <f t="shared" si="47"/>
        <v>0</v>
      </c>
      <c r="X116" s="109">
        <f t="shared" si="48"/>
        <v>0</v>
      </c>
      <c r="Y116" s="110">
        <f t="shared" si="49"/>
        <v>0</v>
      </c>
      <c r="Z116" s="4">
        <v>0</v>
      </c>
      <c r="AA116" s="4">
        <v>0</v>
      </c>
      <c r="AB116" s="67">
        <v>0</v>
      </c>
      <c r="AC116" s="67">
        <v>0</v>
      </c>
      <c r="AD116" s="67">
        <v>0</v>
      </c>
      <c r="AE116" s="68">
        <v>0</v>
      </c>
      <c r="AF116" s="66">
        <v>0</v>
      </c>
      <c r="AG116" s="100">
        <v>2021</v>
      </c>
    </row>
    <row r="117" spans="1:33" ht="15.75">
      <c r="A117" s="24" t="str">
        <f t="shared" si="50"/>
        <v>M11900Местный бюджет</v>
      </c>
      <c r="B117" s="41" t="s">
        <v>112</v>
      </c>
      <c r="C117" s="42">
        <v>1</v>
      </c>
      <c r="D117" s="42">
        <v>1</v>
      </c>
      <c r="E117" s="62">
        <v>9</v>
      </c>
      <c r="F117" s="41">
        <v>0</v>
      </c>
      <c r="G117" s="63">
        <v>0</v>
      </c>
      <c r="H117" s="58">
        <v>3</v>
      </c>
      <c r="I117" s="59" t="s">
        <v>79</v>
      </c>
      <c r="J117" s="42" t="s">
        <v>2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60">
        <v>0</v>
      </c>
      <c r="Q117" s="61">
        <f>SUM(K117:P117)</f>
        <v>0</v>
      </c>
      <c r="R117" s="62"/>
      <c r="S117" s="52">
        <f t="shared" si="43"/>
        <v>0</v>
      </c>
      <c r="T117" s="53">
        <f t="shared" si="59"/>
        <v>0</v>
      </c>
      <c r="U117" s="53">
        <f t="shared" si="45"/>
        <v>0</v>
      </c>
      <c r="V117" s="53">
        <v>0</v>
      </c>
      <c r="W117" s="53">
        <f t="shared" si="47"/>
        <v>0</v>
      </c>
      <c r="X117" s="109">
        <f t="shared" si="48"/>
        <v>0</v>
      </c>
      <c r="Y117" s="110">
        <f t="shared" si="49"/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60">
        <v>0</v>
      </c>
      <c r="AF117" s="61">
        <v>0</v>
      </c>
      <c r="AG117" s="100"/>
    </row>
    <row r="118" spans="1:33" ht="15.75">
      <c r="A118" s="24" t="str">
        <f t="shared" si="50"/>
        <v>M11900Областной бюджет</v>
      </c>
      <c r="B118" s="41" t="s">
        <v>112</v>
      </c>
      <c r="C118" s="42">
        <v>1</v>
      </c>
      <c r="D118" s="42">
        <v>1</v>
      </c>
      <c r="E118" s="62">
        <v>9</v>
      </c>
      <c r="F118" s="41">
        <v>0</v>
      </c>
      <c r="G118" s="63">
        <v>0</v>
      </c>
      <c r="H118" s="58">
        <v>2</v>
      </c>
      <c r="I118" s="59" t="s">
        <v>80</v>
      </c>
      <c r="J118" s="42" t="s">
        <v>2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60">
        <v>0</v>
      </c>
      <c r="Q118" s="61">
        <f>SUM(K118:P118)</f>
        <v>0</v>
      </c>
      <c r="R118" s="62"/>
      <c r="S118" s="52">
        <f t="shared" si="43"/>
        <v>0</v>
      </c>
      <c r="T118" s="53">
        <f t="shared" si="59"/>
        <v>0</v>
      </c>
      <c r="U118" s="53">
        <f t="shared" si="45"/>
        <v>0</v>
      </c>
      <c r="V118" s="53">
        <v>0</v>
      </c>
      <c r="W118" s="53">
        <f t="shared" si="47"/>
        <v>0</v>
      </c>
      <c r="X118" s="109">
        <f t="shared" si="48"/>
        <v>0</v>
      </c>
      <c r="Y118" s="110">
        <f t="shared" si="49"/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60">
        <v>0</v>
      </c>
      <c r="AF118" s="61">
        <v>0</v>
      </c>
      <c r="AG118" s="100"/>
    </row>
    <row r="119" spans="1:33" ht="31.5">
      <c r="A119" s="24" t="str">
        <f t="shared" si="50"/>
        <v>M11900Показатель 1 «Доля жителей Северодвинска, информированных о деятельности Администрации»</v>
      </c>
      <c r="B119" s="41" t="s">
        <v>112</v>
      </c>
      <c r="C119" s="42">
        <v>1</v>
      </c>
      <c r="D119" s="42">
        <v>1</v>
      </c>
      <c r="E119" s="62">
        <v>9</v>
      </c>
      <c r="F119" s="41">
        <v>0</v>
      </c>
      <c r="G119" s="63">
        <v>0</v>
      </c>
      <c r="H119" s="58"/>
      <c r="I119" s="65" t="s">
        <v>58</v>
      </c>
      <c r="J119" s="42" t="s">
        <v>0</v>
      </c>
      <c r="K119" s="42">
        <v>98</v>
      </c>
      <c r="L119" s="42">
        <v>98</v>
      </c>
      <c r="M119" s="42">
        <v>98</v>
      </c>
      <c r="N119" s="42">
        <v>98</v>
      </c>
      <c r="O119" s="42">
        <v>98</v>
      </c>
      <c r="P119" s="62">
        <v>98</v>
      </c>
      <c r="Q119" s="41">
        <f>P119</f>
        <v>98</v>
      </c>
      <c r="R119" s="56">
        <v>2021</v>
      </c>
      <c r="S119" s="52">
        <f t="shared" si="43"/>
        <v>0</v>
      </c>
      <c r="T119" s="53">
        <f t="shared" si="59"/>
        <v>0</v>
      </c>
      <c r="U119" s="53">
        <f t="shared" si="45"/>
        <v>0</v>
      </c>
      <c r="V119" s="53">
        <f t="shared" si="46"/>
        <v>0</v>
      </c>
      <c r="W119" s="53">
        <f t="shared" si="47"/>
        <v>0</v>
      </c>
      <c r="X119" s="109">
        <f t="shared" si="48"/>
        <v>0</v>
      </c>
      <c r="Y119" s="110">
        <f t="shared" si="49"/>
        <v>0</v>
      </c>
      <c r="Z119" s="42">
        <v>98</v>
      </c>
      <c r="AA119" s="42">
        <v>98</v>
      </c>
      <c r="AB119" s="42">
        <v>98</v>
      </c>
      <c r="AC119" s="42">
        <v>98</v>
      </c>
      <c r="AD119" s="42">
        <v>98</v>
      </c>
      <c r="AE119" s="62">
        <v>98</v>
      </c>
      <c r="AF119" s="41">
        <v>98</v>
      </c>
      <c r="AG119" s="100">
        <v>2021</v>
      </c>
    </row>
    <row r="120" spans="1:33" ht="31.5">
      <c r="A120" s="24" t="str">
        <f t="shared" si="50"/>
        <v>M11900Показатель 2 «Количество нормативных правовых актов, подлежащих обнародованию и опубликованных в СМИ»</v>
      </c>
      <c r="B120" s="41" t="s">
        <v>112</v>
      </c>
      <c r="C120" s="42">
        <v>1</v>
      </c>
      <c r="D120" s="42">
        <v>1</v>
      </c>
      <c r="E120" s="62">
        <v>9</v>
      </c>
      <c r="F120" s="41">
        <v>0</v>
      </c>
      <c r="G120" s="63">
        <v>0</v>
      </c>
      <c r="H120" s="58"/>
      <c r="I120" s="65" t="s">
        <v>132</v>
      </c>
      <c r="J120" s="42" t="s">
        <v>8</v>
      </c>
      <c r="K120" s="42">
        <v>600</v>
      </c>
      <c r="L120" s="42">
        <v>600</v>
      </c>
      <c r="M120" s="42">
        <v>600</v>
      </c>
      <c r="N120" s="42">
        <v>600</v>
      </c>
      <c r="O120" s="42">
        <v>600</v>
      </c>
      <c r="P120" s="62">
        <v>650</v>
      </c>
      <c r="Q120" s="69">
        <f>SUM(K120:P120)</f>
        <v>3650</v>
      </c>
      <c r="R120" s="56">
        <v>2021</v>
      </c>
      <c r="S120" s="52">
        <f t="shared" si="43"/>
        <v>0</v>
      </c>
      <c r="T120" s="53">
        <f t="shared" si="59"/>
        <v>0</v>
      </c>
      <c r="U120" s="53">
        <f t="shared" si="45"/>
        <v>0</v>
      </c>
      <c r="V120" s="53">
        <f t="shared" si="46"/>
        <v>0</v>
      </c>
      <c r="W120" s="53">
        <f t="shared" si="47"/>
        <v>0</v>
      </c>
      <c r="X120" s="109">
        <f t="shared" si="48"/>
        <v>0</v>
      </c>
      <c r="Y120" s="110">
        <f t="shared" si="49"/>
        <v>0</v>
      </c>
      <c r="Z120" s="42">
        <v>600</v>
      </c>
      <c r="AA120" s="42">
        <v>600</v>
      </c>
      <c r="AB120" s="42">
        <v>600</v>
      </c>
      <c r="AC120" s="42">
        <v>600</v>
      </c>
      <c r="AD120" s="42">
        <v>600</v>
      </c>
      <c r="AE120" s="62">
        <v>650</v>
      </c>
      <c r="AF120" s="69">
        <v>3650</v>
      </c>
      <c r="AG120" s="100">
        <v>2021</v>
      </c>
    </row>
    <row r="121" spans="1:33" ht="31.5">
      <c r="A121" s="24" t="str">
        <f t="shared" si="50"/>
        <v>M11901Административное мероприятие 9.0.1 «Ведение регулярного мониторинга медиапространства Северодвинска»</v>
      </c>
      <c r="B121" s="41" t="s">
        <v>112</v>
      </c>
      <c r="C121" s="42">
        <v>1</v>
      </c>
      <c r="D121" s="42">
        <v>1</v>
      </c>
      <c r="E121" s="62">
        <v>9</v>
      </c>
      <c r="F121" s="41">
        <v>0</v>
      </c>
      <c r="G121" s="63">
        <v>1</v>
      </c>
      <c r="H121" s="58"/>
      <c r="I121" s="65" t="s">
        <v>179</v>
      </c>
      <c r="J121" s="42" t="s">
        <v>13</v>
      </c>
      <c r="K121" s="42" t="s">
        <v>5</v>
      </c>
      <c r="L121" s="42" t="s">
        <v>5</v>
      </c>
      <c r="M121" s="42" t="s">
        <v>5</v>
      </c>
      <c r="N121" s="42" t="s">
        <v>5</v>
      </c>
      <c r="O121" s="42" t="s">
        <v>5</v>
      </c>
      <c r="P121" s="62" t="s">
        <v>5</v>
      </c>
      <c r="Q121" s="41" t="s">
        <v>5</v>
      </c>
      <c r="R121" s="56">
        <v>2021</v>
      </c>
      <c r="S121" s="52"/>
      <c r="T121" s="53"/>
      <c r="U121" s="53"/>
      <c r="V121" s="53"/>
      <c r="W121" s="53"/>
      <c r="X121" s="109"/>
      <c r="Y121" s="110"/>
      <c r="Z121" s="42" t="s">
        <v>5</v>
      </c>
      <c r="AA121" s="42" t="s">
        <v>5</v>
      </c>
      <c r="AB121" s="42" t="s">
        <v>5</v>
      </c>
      <c r="AC121" s="42" t="s">
        <v>5</v>
      </c>
      <c r="AD121" s="42" t="s">
        <v>5</v>
      </c>
      <c r="AE121" s="62" t="s">
        <v>5</v>
      </c>
      <c r="AF121" s="41" t="s">
        <v>5</v>
      </c>
      <c r="AG121" s="100">
        <v>2021</v>
      </c>
    </row>
    <row r="122" spans="1:33" ht="31.5">
      <c r="A122" s="24" t="str">
        <f t="shared" si="50"/>
        <v>M11901Показатель 1«Количество публикаций и материалов в теле- и радиоэфирах о деятельности Администрации»</v>
      </c>
      <c r="B122" s="41" t="s">
        <v>112</v>
      </c>
      <c r="C122" s="42">
        <v>1</v>
      </c>
      <c r="D122" s="42">
        <v>1</v>
      </c>
      <c r="E122" s="62">
        <v>9</v>
      </c>
      <c r="F122" s="41">
        <v>0</v>
      </c>
      <c r="G122" s="63">
        <v>1</v>
      </c>
      <c r="H122" s="58"/>
      <c r="I122" s="65" t="s">
        <v>55</v>
      </c>
      <c r="J122" s="42" t="s">
        <v>8</v>
      </c>
      <c r="K122" s="42">
        <v>1700</v>
      </c>
      <c r="L122" s="42">
        <v>1700</v>
      </c>
      <c r="M122" s="42">
        <v>1701</v>
      </c>
      <c r="N122" s="42">
        <v>1702</v>
      </c>
      <c r="O122" s="42">
        <v>1703</v>
      </c>
      <c r="P122" s="62">
        <v>1704</v>
      </c>
      <c r="Q122" s="69">
        <f>SUM(K122:P122)</f>
        <v>10210</v>
      </c>
      <c r="R122" s="56">
        <v>2021</v>
      </c>
      <c r="S122" s="52">
        <f t="shared" si="43"/>
        <v>0</v>
      </c>
      <c r="T122" s="53">
        <f>L122-AA122</f>
        <v>0</v>
      </c>
      <c r="U122" s="53">
        <f t="shared" si="45"/>
        <v>0</v>
      </c>
      <c r="V122" s="53">
        <f t="shared" si="46"/>
        <v>0</v>
      </c>
      <c r="W122" s="53">
        <f t="shared" si="47"/>
        <v>0</v>
      </c>
      <c r="X122" s="109">
        <f t="shared" si="48"/>
        <v>0</v>
      </c>
      <c r="Y122" s="110">
        <f t="shared" si="49"/>
        <v>0</v>
      </c>
      <c r="Z122" s="42">
        <v>1700</v>
      </c>
      <c r="AA122" s="42">
        <v>1700</v>
      </c>
      <c r="AB122" s="42">
        <v>1701</v>
      </c>
      <c r="AC122" s="42">
        <v>1702</v>
      </c>
      <c r="AD122" s="42">
        <v>1703</v>
      </c>
      <c r="AE122" s="62">
        <v>1704</v>
      </c>
      <c r="AF122" s="69">
        <v>10210</v>
      </c>
      <c r="AG122" s="100">
        <v>2021</v>
      </c>
    </row>
    <row r="123" spans="1:33" ht="31.5">
      <c r="A123" s="24" t="str">
        <f t="shared" si="50"/>
        <v>M11902Административное мероприятие 9.0.2 «Ведение и наполнение официального сайта Администрации Северодвинска»</v>
      </c>
      <c r="B123" s="41" t="s">
        <v>112</v>
      </c>
      <c r="C123" s="42">
        <v>1</v>
      </c>
      <c r="D123" s="42">
        <v>1</v>
      </c>
      <c r="E123" s="62">
        <v>9</v>
      </c>
      <c r="F123" s="41">
        <v>0</v>
      </c>
      <c r="G123" s="63">
        <v>2</v>
      </c>
      <c r="H123" s="58"/>
      <c r="I123" s="65" t="s">
        <v>133</v>
      </c>
      <c r="J123" s="42" t="s">
        <v>13</v>
      </c>
      <c r="K123" s="42" t="s">
        <v>5</v>
      </c>
      <c r="L123" s="42" t="s">
        <v>5</v>
      </c>
      <c r="M123" s="42" t="s">
        <v>5</v>
      </c>
      <c r="N123" s="42" t="s">
        <v>5</v>
      </c>
      <c r="O123" s="42" t="s">
        <v>5</v>
      </c>
      <c r="P123" s="62" t="s">
        <v>5</v>
      </c>
      <c r="Q123" s="41" t="s">
        <v>5</v>
      </c>
      <c r="R123" s="56">
        <v>2021</v>
      </c>
      <c r="S123" s="52"/>
      <c r="T123" s="53"/>
      <c r="U123" s="53"/>
      <c r="V123" s="53"/>
      <c r="W123" s="53"/>
      <c r="X123" s="109"/>
      <c r="Y123" s="110"/>
      <c r="Z123" s="42" t="s">
        <v>5</v>
      </c>
      <c r="AA123" s="42" t="s">
        <v>5</v>
      </c>
      <c r="AB123" s="42" t="s">
        <v>5</v>
      </c>
      <c r="AC123" s="42" t="s">
        <v>5</v>
      </c>
      <c r="AD123" s="42" t="s">
        <v>5</v>
      </c>
      <c r="AE123" s="62" t="s">
        <v>5</v>
      </c>
      <c r="AF123" s="41" t="s">
        <v>5</v>
      </c>
      <c r="AG123" s="100">
        <v>2021</v>
      </c>
    </row>
    <row r="124" spans="1:33" ht="47.25">
      <c r="A124" s="24" t="str">
        <f t="shared" si="50"/>
        <v>M11902Показатель 1 «Ежедневное количество посетителей официального сайта Администрации Северодвинска на 1 тысячу населения»</v>
      </c>
      <c r="B124" s="41" t="s">
        <v>112</v>
      </c>
      <c r="C124" s="42">
        <v>1</v>
      </c>
      <c r="D124" s="42">
        <v>1</v>
      </c>
      <c r="E124" s="62">
        <v>9</v>
      </c>
      <c r="F124" s="41">
        <v>0</v>
      </c>
      <c r="G124" s="63">
        <v>2</v>
      </c>
      <c r="H124" s="58"/>
      <c r="I124" s="65" t="s">
        <v>56</v>
      </c>
      <c r="J124" s="42" t="s">
        <v>28</v>
      </c>
      <c r="K124" s="79">
        <f>1100/175000*1000</f>
        <v>6.3</v>
      </c>
      <c r="L124" s="79">
        <f>1100/175000*1000</f>
        <v>6.3</v>
      </c>
      <c r="M124" s="79">
        <f>1120/175000*1000</f>
        <v>6.4</v>
      </c>
      <c r="N124" s="79">
        <f>1130/175000*1000</f>
        <v>6.5</v>
      </c>
      <c r="O124" s="79">
        <f>1140/175000*1000</f>
        <v>6.5</v>
      </c>
      <c r="P124" s="80">
        <f>1150/175000*1000</f>
        <v>6.6</v>
      </c>
      <c r="Q124" s="81">
        <f>P124</f>
        <v>6.6</v>
      </c>
      <c r="R124" s="56">
        <v>2021</v>
      </c>
      <c r="S124" s="52">
        <f t="shared" si="43"/>
        <v>0</v>
      </c>
      <c r="T124" s="53">
        <f>L124-AA124</f>
        <v>0</v>
      </c>
      <c r="U124" s="53">
        <f t="shared" si="45"/>
        <v>0</v>
      </c>
      <c r="V124" s="53">
        <f t="shared" si="46"/>
        <v>0</v>
      </c>
      <c r="W124" s="53">
        <f t="shared" si="47"/>
        <v>0</v>
      </c>
      <c r="X124" s="109">
        <f t="shared" si="48"/>
        <v>0</v>
      </c>
      <c r="Y124" s="110">
        <f t="shared" si="49"/>
        <v>0</v>
      </c>
      <c r="Z124" s="79">
        <v>6.3</v>
      </c>
      <c r="AA124" s="79">
        <v>6.3</v>
      </c>
      <c r="AB124" s="79">
        <v>6.4</v>
      </c>
      <c r="AC124" s="79">
        <v>6.5</v>
      </c>
      <c r="AD124" s="79">
        <v>6.5</v>
      </c>
      <c r="AE124" s="80">
        <v>6.6</v>
      </c>
      <c r="AF124" s="81">
        <v>6.6</v>
      </c>
      <c r="AG124" s="100">
        <v>2021</v>
      </c>
    </row>
    <row r="125" spans="1:33" ht="47.25">
      <c r="A125" s="24" t="str">
        <f t="shared" si="50"/>
        <v>M11903Административное мероприятие 9.0.3 «Мониторинг и контроль информационной открытости органов Администрации Северодвинска»</v>
      </c>
      <c r="B125" s="41" t="s">
        <v>112</v>
      </c>
      <c r="C125" s="42">
        <v>1</v>
      </c>
      <c r="D125" s="42">
        <v>1</v>
      </c>
      <c r="E125" s="62">
        <v>9</v>
      </c>
      <c r="F125" s="41">
        <v>0</v>
      </c>
      <c r="G125" s="63">
        <v>3</v>
      </c>
      <c r="H125" s="58"/>
      <c r="I125" s="65" t="s">
        <v>134</v>
      </c>
      <c r="J125" s="42" t="s">
        <v>13</v>
      </c>
      <c r="K125" s="42" t="s">
        <v>5</v>
      </c>
      <c r="L125" s="42" t="s">
        <v>5</v>
      </c>
      <c r="M125" s="42" t="s">
        <v>5</v>
      </c>
      <c r="N125" s="42" t="s">
        <v>5</v>
      </c>
      <c r="O125" s="42" t="s">
        <v>5</v>
      </c>
      <c r="P125" s="62" t="s">
        <v>5</v>
      </c>
      <c r="Q125" s="41" t="s">
        <v>5</v>
      </c>
      <c r="R125" s="56">
        <v>2021</v>
      </c>
      <c r="S125" s="52"/>
      <c r="T125" s="53"/>
      <c r="U125" s="53"/>
      <c r="V125" s="53"/>
      <c r="W125" s="53"/>
      <c r="X125" s="109"/>
      <c r="Y125" s="110"/>
      <c r="Z125" s="42" t="s">
        <v>5</v>
      </c>
      <c r="AA125" s="42" t="s">
        <v>5</v>
      </c>
      <c r="AB125" s="42" t="s">
        <v>5</v>
      </c>
      <c r="AC125" s="42" t="s">
        <v>5</v>
      </c>
      <c r="AD125" s="42" t="s">
        <v>5</v>
      </c>
      <c r="AE125" s="62" t="s">
        <v>5</v>
      </c>
      <c r="AF125" s="41" t="s">
        <v>5</v>
      </c>
      <c r="AG125" s="100">
        <v>2021</v>
      </c>
    </row>
    <row r="126" spans="1:33" ht="47.25">
      <c r="A126" s="24" t="str">
        <f t="shared" si="50"/>
        <v>M11903Показатель 1 «Количество обращений жителей посредством газет и теле- и радиопрограмм (звонки в прямые эфиры, вопросы, письма)»</v>
      </c>
      <c r="B126" s="41" t="s">
        <v>112</v>
      </c>
      <c r="C126" s="42">
        <v>1</v>
      </c>
      <c r="D126" s="42">
        <v>1</v>
      </c>
      <c r="E126" s="62">
        <v>9</v>
      </c>
      <c r="F126" s="41">
        <v>0</v>
      </c>
      <c r="G126" s="63">
        <v>3</v>
      </c>
      <c r="H126" s="58"/>
      <c r="I126" s="65" t="s">
        <v>57</v>
      </c>
      <c r="J126" s="42" t="s">
        <v>8</v>
      </c>
      <c r="K126" s="42">
        <v>100</v>
      </c>
      <c r="L126" s="42">
        <v>100</v>
      </c>
      <c r="M126" s="42">
        <v>101</v>
      </c>
      <c r="N126" s="42">
        <v>102</v>
      </c>
      <c r="O126" s="42">
        <v>103</v>
      </c>
      <c r="P126" s="62">
        <v>104</v>
      </c>
      <c r="Q126" s="69">
        <f>SUM(K126:P126)</f>
        <v>610</v>
      </c>
      <c r="R126" s="56">
        <v>2021</v>
      </c>
      <c r="S126" s="52">
        <f t="shared" si="43"/>
        <v>0</v>
      </c>
      <c r="T126" s="53">
        <f>L126-AA126</f>
        <v>0</v>
      </c>
      <c r="U126" s="53">
        <f t="shared" si="45"/>
        <v>0</v>
      </c>
      <c r="V126" s="53">
        <f t="shared" si="46"/>
        <v>0</v>
      </c>
      <c r="W126" s="53">
        <f t="shared" si="47"/>
        <v>0</v>
      </c>
      <c r="X126" s="109">
        <f t="shared" si="48"/>
        <v>0</v>
      </c>
      <c r="Y126" s="110">
        <f t="shared" si="49"/>
        <v>0</v>
      </c>
      <c r="Z126" s="42">
        <v>100</v>
      </c>
      <c r="AA126" s="42">
        <v>100</v>
      </c>
      <c r="AB126" s="42">
        <v>101</v>
      </c>
      <c r="AC126" s="42">
        <v>102</v>
      </c>
      <c r="AD126" s="42">
        <v>103</v>
      </c>
      <c r="AE126" s="62">
        <v>104</v>
      </c>
      <c r="AF126" s="69">
        <v>610</v>
      </c>
      <c r="AG126" s="100">
        <v>2021</v>
      </c>
    </row>
    <row r="127" spans="1:33" ht="78.75">
      <c r="A127" s="24" t="str">
        <f t="shared" si="50"/>
        <v>M11904Административное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v>
      </c>
      <c r="B127" s="41" t="s">
        <v>112</v>
      </c>
      <c r="C127" s="42">
        <v>1</v>
      </c>
      <c r="D127" s="42">
        <v>1</v>
      </c>
      <c r="E127" s="62">
        <v>9</v>
      </c>
      <c r="F127" s="41">
        <v>0</v>
      </c>
      <c r="G127" s="63">
        <v>4</v>
      </c>
      <c r="H127" s="58"/>
      <c r="I127" s="65" t="s">
        <v>135</v>
      </c>
      <c r="J127" s="42" t="s">
        <v>13</v>
      </c>
      <c r="K127" s="42" t="s">
        <v>5</v>
      </c>
      <c r="L127" s="42" t="s">
        <v>5</v>
      </c>
      <c r="M127" s="42" t="s">
        <v>5</v>
      </c>
      <c r="N127" s="42" t="s">
        <v>5</v>
      </c>
      <c r="O127" s="42" t="s">
        <v>5</v>
      </c>
      <c r="P127" s="62" t="s">
        <v>5</v>
      </c>
      <c r="Q127" s="82" t="s">
        <v>5</v>
      </c>
      <c r="R127" s="56">
        <v>2021</v>
      </c>
      <c r="S127" s="52"/>
      <c r="T127" s="53"/>
      <c r="U127" s="53"/>
      <c r="V127" s="53"/>
      <c r="W127" s="53"/>
      <c r="X127" s="109"/>
      <c r="Y127" s="110"/>
      <c r="Z127" s="42" t="s">
        <v>5</v>
      </c>
      <c r="AA127" s="42" t="s">
        <v>5</v>
      </c>
      <c r="AB127" s="42" t="s">
        <v>5</v>
      </c>
      <c r="AC127" s="42" t="s">
        <v>5</v>
      </c>
      <c r="AD127" s="42" t="s">
        <v>5</v>
      </c>
      <c r="AE127" s="62" t="s">
        <v>5</v>
      </c>
      <c r="AF127" s="82" t="s">
        <v>5</v>
      </c>
      <c r="AG127" s="100">
        <v>2021</v>
      </c>
    </row>
    <row r="128" spans="1:33" ht="31.5">
      <c r="A128" s="24" t="str">
        <f t="shared" si="50"/>
        <v>M11904Показатель 1 «Количество информационных поводов, предоставляемых сотрудникам СМИ»</v>
      </c>
      <c r="B128" s="41" t="s">
        <v>112</v>
      </c>
      <c r="C128" s="42">
        <v>1</v>
      </c>
      <c r="D128" s="42">
        <v>1</v>
      </c>
      <c r="E128" s="62">
        <v>9</v>
      </c>
      <c r="F128" s="41">
        <v>0</v>
      </c>
      <c r="G128" s="63">
        <v>4</v>
      </c>
      <c r="H128" s="58"/>
      <c r="I128" s="65" t="s">
        <v>136</v>
      </c>
      <c r="J128" s="42" t="s">
        <v>8</v>
      </c>
      <c r="K128" s="42">
        <v>364</v>
      </c>
      <c r="L128" s="42">
        <v>364</v>
      </c>
      <c r="M128" s="42">
        <v>365</v>
      </c>
      <c r="N128" s="42">
        <v>366</v>
      </c>
      <c r="O128" s="42">
        <v>367</v>
      </c>
      <c r="P128" s="62">
        <v>368</v>
      </c>
      <c r="Q128" s="69">
        <f>SUM(K128:P128)</f>
        <v>2194</v>
      </c>
      <c r="R128" s="56">
        <v>2021</v>
      </c>
      <c r="S128" s="52">
        <f aca="true" t="shared" si="60" ref="S128:S156">K128-Z128</f>
        <v>0</v>
      </c>
      <c r="T128" s="53">
        <f aca="true" t="shared" si="61" ref="T128:T156">L128-AA128</f>
        <v>0</v>
      </c>
      <c r="U128" s="53">
        <f aca="true" t="shared" si="62" ref="U128:U156">M128-AB128</f>
        <v>0</v>
      </c>
      <c r="V128" s="53">
        <f aca="true" t="shared" si="63" ref="V128:X143">N128-AC128</f>
        <v>0</v>
      </c>
      <c r="W128" s="53">
        <f t="shared" si="63"/>
        <v>0</v>
      </c>
      <c r="X128" s="109">
        <f t="shared" si="63"/>
        <v>0</v>
      </c>
      <c r="Y128" s="110">
        <f aca="true" t="shared" si="64" ref="Y128:Y156">Q128-AF128</f>
        <v>0</v>
      </c>
      <c r="Z128" s="42">
        <v>364</v>
      </c>
      <c r="AA128" s="42">
        <v>364</v>
      </c>
      <c r="AB128" s="42">
        <v>365</v>
      </c>
      <c r="AC128" s="42">
        <v>366</v>
      </c>
      <c r="AD128" s="42">
        <v>367</v>
      </c>
      <c r="AE128" s="62">
        <v>368</v>
      </c>
      <c r="AF128" s="69">
        <v>2194</v>
      </c>
      <c r="AG128" s="100">
        <v>2021</v>
      </c>
    </row>
    <row r="129" spans="1:33" ht="15.75">
      <c r="A129" s="24" t="str">
        <f t="shared" si="50"/>
        <v>M19000Обеспечивающая подпрограмма</v>
      </c>
      <c r="B129" s="41" t="s">
        <v>112</v>
      </c>
      <c r="C129" s="42">
        <v>1</v>
      </c>
      <c r="D129" s="42">
        <v>9</v>
      </c>
      <c r="E129" s="62">
        <v>0</v>
      </c>
      <c r="F129" s="41">
        <v>0</v>
      </c>
      <c r="G129" s="63">
        <v>0</v>
      </c>
      <c r="H129" s="58"/>
      <c r="I129" s="59" t="s">
        <v>99</v>
      </c>
      <c r="J129" s="42" t="s">
        <v>2</v>
      </c>
      <c r="K129" s="4">
        <f aca="true" t="shared" si="65" ref="K129:P129">SUM(K130:K132)</f>
        <v>286196.3</v>
      </c>
      <c r="L129" s="4">
        <f t="shared" si="65"/>
        <v>261766.4</v>
      </c>
      <c r="M129" s="4">
        <f>SUM(M130:M132)</f>
        <v>287079.8</v>
      </c>
      <c r="N129" s="4">
        <f>SUM(N130:N132)</f>
        <v>307130.9</v>
      </c>
      <c r="O129" s="4">
        <f t="shared" si="65"/>
        <v>297099.2</v>
      </c>
      <c r="P129" s="4">
        <f t="shared" si="65"/>
        <v>303051.2</v>
      </c>
      <c r="Q129" s="61">
        <f>SUM(K129:P129)</f>
        <v>1742323.8</v>
      </c>
      <c r="R129" s="56">
        <v>2021</v>
      </c>
      <c r="S129" s="52">
        <f t="shared" si="60"/>
        <v>0</v>
      </c>
      <c r="T129" s="53">
        <f t="shared" si="61"/>
        <v>0</v>
      </c>
      <c r="U129" s="53">
        <f t="shared" si="62"/>
        <v>0</v>
      </c>
      <c r="V129" s="53">
        <v>0</v>
      </c>
      <c r="W129" s="53">
        <f t="shared" si="63"/>
        <v>0</v>
      </c>
      <c r="X129" s="109">
        <f t="shared" si="63"/>
        <v>0</v>
      </c>
      <c r="Y129" s="110">
        <f t="shared" si="64"/>
        <v>0</v>
      </c>
      <c r="Z129" s="4">
        <v>286196.3</v>
      </c>
      <c r="AA129" s="4">
        <v>261766.4</v>
      </c>
      <c r="AB129" s="4">
        <v>287079.8</v>
      </c>
      <c r="AC129" s="4">
        <v>307130.9</v>
      </c>
      <c r="AD129" s="4">
        <v>297099.2</v>
      </c>
      <c r="AE129" s="4">
        <v>303051.2</v>
      </c>
      <c r="AF129" s="61">
        <v>1742323.8</v>
      </c>
      <c r="AG129" s="100">
        <v>2021</v>
      </c>
    </row>
    <row r="130" spans="1:33" ht="15.75">
      <c r="A130" s="24" t="str">
        <f t="shared" si="50"/>
        <v>M19000Местный бюджет</v>
      </c>
      <c r="B130" s="41" t="s">
        <v>112</v>
      </c>
      <c r="C130" s="42">
        <v>1</v>
      </c>
      <c r="D130" s="42">
        <v>9</v>
      </c>
      <c r="E130" s="62">
        <v>0</v>
      </c>
      <c r="F130" s="41">
        <v>0</v>
      </c>
      <c r="G130" s="63">
        <v>0</v>
      </c>
      <c r="H130" s="58">
        <v>3</v>
      </c>
      <c r="I130" s="59" t="s">
        <v>79</v>
      </c>
      <c r="J130" s="42" t="s">
        <v>2</v>
      </c>
      <c r="K130" s="4">
        <f aca="true" t="shared" si="66" ref="K130:P130">K137+SUM(K146:K149)+K151</f>
        <v>267593.5</v>
      </c>
      <c r="L130" s="4">
        <f t="shared" si="66"/>
        <v>255425.7</v>
      </c>
      <c r="M130" s="4">
        <f t="shared" si="66"/>
        <v>280042</v>
      </c>
      <c r="N130" s="4">
        <f>N137+SUM(N146:N149)+N151</f>
        <v>299110.9</v>
      </c>
      <c r="O130" s="4">
        <f t="shared" si="66"/>
        <v>288780.5</v>
      </c>
      <c r="P130" s="4">
        <f t="shared" si="66"/>
        <v>294481.2</v>
      </c>
      <c r="Q130" s="61">
        <f>SUM(K130:P130)</f>
        <v>1685433.8</v>
      </c>
      <c r="R130" s="56">
        <v>2021</v>
      </c>
      <c r="S130" s="52">
        <f t="shared" si="60"/>
        <v>0</v>
      </c>
      <c r="T130" s="53">
        <f t="shared" si="61"/>
        <v>0</v>
      </c>
      <c r="U130" s="53">
        <f t="shared" si="62"/>
        <v>0</v>
      </c>
      <c r="V130" s="53">
        <v>0</v>
      </c>
      <c r="W130" s="53">
        <f t="shared" si="63"/>
        <v>0</v>
      </c>
      <c r="X130" s="109">
        <f t="shared" si="63"/>
        <v>0</v>
      </c>
      <c r="Y130" s="110">
        <f t="shared" si="64"/>
        <v>0.1</v>
      </c>
      <c r="Z130" s="4">
        <v>267593.5</v>
      </c>
      <c r="AA130" s="4">
        <v>255425.7</v>
      </c>
      <c r="AB130" s="4">
        <v>280042</v>
      </c>
      <c r="AC130" s="112">
        <v>299110.8</v>
      </c>
      <c r="AD130" s="112">
        <v>288780.5</v>
      </c>
      <c r="AE130" s="112">
        <v>294481.2</v>
      </c>
      <c r="AF130" s="61">
        <v>1685433.7</v>
      </c>
      <c r="AG130" s="100">
        <v>2021</v>
      </c>
    </row>
    <row r="131" spans="1:33" ht="15.75">
      <c r="A131" s="24" t="str">
        <f t="shared" si="50"/>
        <v>M19000Областной бюджет</v>
      </c>
      <c r="B131" s="41" t="s">
        <v>112</v>
      </c>
      <c r="C131" s="42">
        <v>1</v>
      </c>
      <c r="D131" s="42">
        <v>9</v>
      </c>
      <c r="E131" s="62">
        <v>0</v>
      </c>
      <c r="F131" s="41">
        <v>0</v>
      </c>
      <c r="G131" s="63">
        <v>0</v>
      </c>
      <c r="H131" s="58">
        <v>2</v>
      </c>
      <c r="I131" s="59" t="s">
        <v>80</v>
      </c>
      <c r="J131" s="42" t="s">
        <v>2</v>
      </c>
      <c r="K131" s="4">
        <f>K138+K139+K140+K141+K142+K143+K144+K152</f>
        <v>18049</v>
      </c>
      <c r="L131" s="4">
        <f>L138+L139+L140+L141+L142+L143+L144+L152</f>
        <v>6340.7</v>
      </c>
      <c r="M131" s="4">
        <f>M138+M139+M140+M141+M142+M143+M144+M152</f>
        <v>6563.8</v>
      </c>
      <c r="N131" s="4">
        <f>N138+N139+N140+N141+N142+N143+N144+N152+N145</f>
        <v>7940.3</v>
      </c>
      <c r="O131" s="4">
        <f>O138+O139+O140+O141+O142+O143+O144+O152+O145</f>
        <v>8235.1</v>
      </c>
      <c r="P131" s="4">
        <f>P138+P139+P140+P141+P142+P143+P144+P152+P145</f>
        <v>8520.4</v>
      </c>
      <c r="Q131" s="61">
        <f>SUM(K131:P131)</f>
        <v>55649.3</v>
      </c>
      <c r="R131" s="56">
        <v>2021</v>
      </c>
      <c r="S131" s="52">
        <f t="shared" si="60"/>
        <v>0</v>
      </c>
      <c r="T131" s="53">
        <f t="shared" si="61"/>
        <v>0</v>
      </c>
      <c r="U131" s="53">
        <f t="shared" si="62"/>
        <v>0</v>
      </c>
      <c r="V131" s="53">
        <v>0</v>
      </c>
      <c r="W131" s="53">
        <f t="shared" si="63"/>
        <v>0</v>
      </c>
      <c r="X131" s="109">
        <f t="shared" si="63"/>
        <v>0</v>
      </c>
      <c r="Y131" s="110">
        <f t="shared" si="64"/>
        <v>-0.1</v>
      </c>
      <c r="Z131" s="4">
        <v>18049</v>
      </c>
      <c r="AA131" s="4">
        <v>6340.7</v>
      </c>
      <c r="AB131" s="4">
        <v>6563.8</v>
      </c>
      <c r="AC131" s="112">
        <v>7940.4</v>
      </c>
      <c r="AD131" s="112">
        <v>8235.1</v>
      </c>
      <c r="AE131" s="112">
        <v>8520.4</v>
      </c>
      <c r="AF131" s="61">
        <v>55649.4</v>
      </c>
      <c r="AG131" s="100">
        <v>2021</v>
      </c>
    </row>
    <row r="132" spans="1:33" ht="15.75">
      <c r="A132" s="24" t="str">
        <f t="shared" si="50"/>
        <v>M19000Федеральный бюджет</v>
      </c>
      <c r="B132" s="41" t="s">
        <v>112</v>
      </c>
      <c r="C132" s="42">
        <v>1</v>
      </c>
      <c r="D132" s="42">
        <v>9</v>
      </c>
      <c r="E132" s="62">
        <v>0</v>
      </c>
      <c r="F132" s="41">
        <v>0</v>
      </c>
      <c r="G132" s="63">
        <v>0</v>
      </c>
      <c r="H132" s="58">
        <v>1</v>
      </c>
      <c r="I132" s="59" t="s">
        <v>84</v>
      </c>
      <c r="J132" s="42" t="s">
        <v>2</v>
      </c>
      <c r="K132" s="4">
        <f aca="true" t="shared" si="67" ref="K132:P132">SUM(K134:K135)</f>
        <v>553.8</v>
      </c>
      <c r="L132" s="4">
        <f t="shared" si="67"/>
        <v>0</v>
      </c>
      <c r="M132" s="4">
        <f t="shared" si="67"/>
        <v>474</v>
      </c>
      <c r="N132" s="4">
        <f t="shared" si="67"/>
        <v>79.7</v>
      </c>
      <c r="O132" s="4">
        <f t="shared" si="67"/>
        <v>83.6</v>
      </c>
      <c r="P132" s="4">
        <f t="shared" si="67"/>
        <v>49.6</v>
      </c>
      <c r="Q132" s="61">
        <f>SUM(K132:P132)</f>
        <v>1240.7</v>
      </c>
      <c r="R132" s="56">
        <v>2021</v>
      </c>
      <c r="S132" s="52">
        <f t="shared" si="60"/>
        <v>0</v>
      </c>
      <c r="T132" s="53">
        <f t="shared" si="61"/>
        <v>0</v>
      </c>
      <c r="U132" s="53">
        <f t="shared" si="62"/>
        <v>0</v>
      </c>
      <c r="V132" s="53">
        <v>0</v>
      </c>
      <c r="W132" s="53">
        <f t="shared" si="63"/>
        <v>0</v>
      </c>
      <c r="X132" s="109">
        <f t="shared" si="63"/>
        <v>0</v>
      </c>
      <c r="Y132" s="110">
        <f t="shared" si="64"/>
        <v>0</v>
      </c>
      <c r="Z132" s="4">
        <v>553.8</v>
      </c>
      <c r="AA132" s="4">
        <v>0</v>
      </c>
      <c r="AB132" s="4">
        <v>474</v>
      </c>
      <c r="AC132" s="112">
        <v>79.7</v>
      </c>
      <c r="AD132" s="112">
        <v>83.6</v>
      </c>
      <c r="AE132" s="112">
        <v>49.6</v>
      </c>
      <c r="AF132" s="61">
        <v>1240.7</v>
      </c>
      <c r="AG132" s="100">
        <v>2021</v>
      </c>
    </row>
    <row r="133" spans="1:33" ht="31.5">
      <c r="A133" s="24" t="str">
        <f t="shared" si="50"/>
        <v>M191001. Обеспечение деятельности ответственного исполнителя муниципальной программы - Администрации Северодвинска</v>
      </c>
      <c r="B133" s="41" t="s">
        <v>112</v>
      </c>
      <c r="C133" s="42">
        <v>1</v>
      </c>
      <c r="D133" s="42">
        <v>9</v>
      </c>
      <c r="E133" s="62">
        <v>1</v>
      </c>
      <c r="F133" s="41">
        <v>0</v>
      </c>
      <c r="G133" s="63">
        <v>0</v>
      </c>
      <c r="H133" s="58"/>
      <c r="I133" s="59" t="s">
        <v>124</v>
      </c>
      <c r="J133" s="42" t="s">
        <v>2</v>
      </c>
      <c r="K133" s="4">
        <f aca="true" t="shared" si="68" ref="K133:P133">K129</f>
        <v>286196.3</v>
      </c>
      <c r="L133" s="4">
        <f t="shared" si="68"/>
        <v>261766.4</v>
      </c>
      <c r="M133" s="4">
        <f>M129</f>
        <v>287079.8</v>
      </c>
      <c r="N133" s="4">
        <f>N129</f>
        <v>307130.9</v>
      </c>
      <c r="O133" s="4">
        <f>O129</f>
        <v>297099.2</v>
      </c>
      <c r="P133" s="4">
        <f t="shared" si="68"/>
        <v>303051.2</v>
      </c>
      <c r="Q133" s="66">
        <f aca="true" t="shared" si="69" ref="Q133:Q149">SUM(K133:P133)</f>
        <v>1742323.8</v>
      </c>
      <c r="R133" s="56">
        <v>2021</v>
      </c>
      <c r="S133" s="52">
        <f t="shared" si="60"/>
        <v>0</v>
      </c>
      <c r="T133" s="53">
        <f t="shared" si="61"/>
        <v>0</v>
      </c>
      <c r="U133" s="53">
        <f t="shared" si="62"/>
        <v>0</v>
      </c>
      <c r="V133" s="53">
        <v>0</v>
      </c>
      <c r="W133" s="53">
        <f t="shared" si="63"/>
        <v>0</v>
      </c>
      <c r="X133" s="109">
        <f t="shared" si="63"/>
        <v>0</v>
      </c>
      <c r="Y133" s="110">
        <f t="shared" si="64"/>
        <v>0</v>
      </c>
      <c r="Z133" s="4">
        <v>286196.3</v>
      </c>
      <c r="AA133" s="4">
        <v>261766.4</v>
      </c>
      <c r="AB133" s="4">
        <v>287079.8</v>
      </c>
      <c r="AC133" s="121">
        <v>307130.9</v>
      </c>
      <c r="AD133" s="121">
        <v>297099.2</v>
      </c>
      <c r="AE133" s="121">
        <v>303051.2</v>
      </c>
      <c r="AF133" s="66">
        <v>1742323.8</v>
      </c>
      <c r="AG133" s="100">
        <v>2021</v>
      </c>
    </row>
    <row r="134" spans="1:33" ht="63">
      <c r="A134" s="24" t="str">
        <f t="shared" si="50"/>
        <v>M19101Осуществление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v>
      </c>
      <c r="B134" s="41" t="s">
        <v>112</v>
      </c>
      <c r="C134" s="42">
        <v>1</v>
      </c>
      <c r="D134" s="42">
        <v>9</v>
      </c>
      <c r="E134" s="62">
        <v>1</v>
      </c>
      <c r="F134" s="41">
        <v>0</v>
      </c>
      <c r="G134" s="63">
        <v>1</v>
      </c>
      <c r="H134" s="58">
        <v>1</v>
      </c>
      <c r="I134" s="65" t="s">
        <v>110</v>
      </c>
      <c r="J134" s="42" t="s">
        <v>2</v>
      </c>
      <c r="K134" s="4">
        <v>223.2</v>
      </c>
      <c r="L134" s="4">
        <v>0</v>
      </c>
      <c r="M134" s="1">
        <v>474</v>
      </c>
      <c r="N134" s="132">
        <v>79.7</v>
      </c>
      <c r="O134" s="132">
        <v>83.6</v>
      </c>
      <c r="P134" s="123">
        <v>49.6</v>
      </c>
      <c r="Q134" s="66">
        <f t="shared" si="69"/>
        <v>910.1</v>
      </c>
      <c r="R134" s="56">
        <v>2021</v>
      </c>
      <c r="S134" s="52">
        <f t="shared" si="60"/>
        <v>0</v>
      </c>
      <c r="T134" s="53">
        <f t="shared" si="61"/>
        <v>0</v>
      </c>
      <c r="U134" s="53">
        <f t="shared" si="62"/>
        <v>0</v>
      </c>
      <c r="V134" s="53">
        <v>0</v>
      </c>
      <c r="W134" s="53">
        <f t="shared" si="63"/>
        <v>0</v>
      </c>
      <c r="X134" s="109">
        <f t="shared" si="63"/>
        <v>0</v>
      </c>
      <c r="Y134" s="110">
        <f t="shared" si="64"/>
        <v>0</v>
      </c>
      <c r="Z134" s="4">
        <v>223.2</v>
      </c>
      <c r="AA134" s="4">
        <v>0</v>
      </c>
      <c r="AB134" s="1">
        <v>474</v>
      </c>
      <c r="AC134" s="115">
        <v>79.7</v>
      </c>
      <c r="AD134" s="115">
        <v>83.6</v>
      </c>
      <c r="AE134" s="112">
        <v>49.6</v>
      </c>
      <c r="AF134" s="66">
        <v>910.1</v>
      </c>
      <c r="AG134" s="100">
        <v>2021</v>
      </c>
    </row>
    <row r="135" spans="1:33" ht="15.75">
      <c r="A135" s="24" t="str">
        <f t="shared" si="50"/>
        <v>M19102Проведение Всероссийской сельскохозяйственной переписи</v>
      </c>
      <c r="B135" s="41" t="s">
        <v>112</v>
      </c>
      <c r="C135" s="42">
        <v>1</v>
      </c>
      <c r="D135" s="42">
        <v>9</v>
      </c>
      <c r="E135" s="62">
        <v>1</v>
      </c>
      <c r="F135" s="41">
        <v>0</v>
      </c>
      <c r="G135" s="63">
        <v>2</v>
      </c>
      <c r="H135" s="58">
        <v>1</v>
      </c>
      <c r="I135" s="65" t="s">
        <v>155</v>
      </c>
      <c r="J135" s="42" t="s">
        <v>2</v>
      </c>
      <c r="K135" s="4">
        <v>330.6</v>
      </c>
      <c r="L135" s="4">
        <v>0</v>
      </c>
      <c r="M135" s="1">
        <v>0</v>
      </c>
      <c r="N135" s="1">
        <v>0</v>
      </c>
      <c r="O135" s="1">
        <v>0</v>
      </c>
      <c r="P135" s="4">
        <v>0</v>
      </c>
      <c r="Q135" s="66">
        <f t="shared" si="69"/>
        <v>330.6</v>
      </c>
      <c r="R135" s="56">
        <v>2016</v>
      </c>
      <c r="S135" s="52">
        <f t="shared" si="60"/>
        <v>0</v>
      </c>
      <c r="T135" s="53">
        <f t="shared" si="61"/>
        <v>0</v>
      </c>
      <c r="U135" s="53">
        <f t="shared" si="62"/>
        <v>0</v>
      </c>
      <c r="V135" s="53">
        <v>0</v>
      </c>
      <c r="W135" s="53">
        <f t="shared" si="63"/>
        <v>0</v>
      </c>
      <c r="X135" s="109">
        <f t="shared" si="63"/>
        <v>0</v>
      </c>
      <c r="Y135" s="110">
        <f t="shared" si="64"/>
        <v>0</v>
      </c>
      <c r="Z135" s="4">
        <v>330.6</v>
      </c>
      <c r="AA135" s="4">
        <v>0</v>
      </c>
      <c r="AB135" s="1">
        <v>0</v>
      </c>
      <c r="AC135" s="1">
        <v>0</v>
      </c>
      <c r="AD135" s="1">
        <v>0</v>
      </c>
      <c r="AE135" s="4">
        <v>0</v>
      </c>
      <c r="AF135" s="66">
        <v>330.6</v>
      </c>
      <c r="AG135" s="100">
        <v>2016</v>
      </c>
    </row>
    <row r="136" spans="1:33" ht="31.5">
      <c r="A136" s="24" t="str">
        <f t="shared" si="50"/>
        <v>M19103Реализация выполнения функций, связанных с муниципальным управлением</v>
      </c>
      <c r="B136" s="41" t="s">
        <v>112</v>
      </c>
      <c r="C136" s="42">
        <v>1</v>
      </c>
      <c r="D136" s="42">
        <v>9</v>
      </c>
      <c r="E136" s="62">
        <v>1</v>
      </c>
      <c r="F136" s="41">
        <v>0</v>
      </c>
      <c r="G136" s="63">
        <v>3</v>
      </c>
      <c r="H136" s="58"/>
      <c r="I136" s="65" t="s">
        <v>75</v>
      </c>
      <c r="J136" s="42" t="s">
        <v>2</v>
      </c>
      <c r="K136" s="4">
        <f aca="true" t="shared" si="70" ref="K136:P136">SUM(K137:K138)</f>
        <v>54683</v>
      </c>
      <c r="L136" s="4">
        <f>SUM(L137:L138)</f>
        <v>24109.4</v>
      </c>
      <c r="M136" s="1">
        <f t="shared" si="70"/>
        <v>26538.5</v>
      </c>
      <c r="N136" s="132">
        <f>SUM(N137:N138)</f>
        <v>10509.4</v>
      </c>
      <c r="O136" s="132">
        <f t="shared" si="70"/>
        <v>6000</v>
      </c>
      <c r="P136" s="123">
        <f t="shared" si="70"/>
        <v>6000</v>
      </c>
      <c r="Q136" s="66">
        <f t="shared" si="69"/>
        <v>127840.3</v>
      </c>
      <c r="R136" s="56">
        <v>2021</v>
      </c>
      <c r="S136" s="52">
        <f t="shared" si="60"/>
        <v>0</v>
      </c>
      <c r="T136" s="53">
        <f t="shared" si="61"/>
        <v>0</v>
      </c>
      <c r="U136" s="53">
        <f t="shared" si="62"/>
        <v>0</v>
      </c>
      <c r="V136" s="53">
        <v>0</v>
      </c>
      <c r="W136" s="53">
        <f t="shared" si="63"/>
        <v>0</v>
      </c>
      <c r="X136" s="109">
        <f t="shared" si="63"/>
        <v>0</v>
      </c>
      <c r="Y136" s="110">
        <f t="shared" si="64"/>
        <v>0</v>
      </c>
      <c r="Z136" s="4">
        <v>54683</v>
      </c>
      <c r="AA136" s="4">
        <v>24109.4</v>
      </c>
      <c r="AB136" s="1">
        <v>26538.5</v>
      </c>
      <c r="AC136" s="115">
        <v>10509.4</v>
      </c>
      <c r="AD136" s="115">
        <v>6000</v>
      </c>
      <c r="AE136" s="112">
        <v>6000</v>
      </c>
      <c r="AF136" s="66">
        <v>127840.3</v>
      </c>
      <c r="AG136" s="100">
        <v>2021</v>
      </c>
    </row>
    <row r="137" spans="1:33" ht="15.75">
      <c r="A137" s="24" t="str">
        <f t="shared" si="50"/>
        <v>M19103Местный бюджет</v>
      </c>
      <c r="B137" s="41" t="s">
        <v>112</v>
      </c>
      <c r="C137" s="42">
        <v>1</v>
      </c>
      <c r="D137" s="42">
        <v>9</v>
      </c>
      <c r="E137" s="62">
        <v>1</v>
      </c>
      <c r="F137" s="41">
        <v>0</v>
      </c>
      <c r="G137" s="63">
        <v>3</v>
      </c>
      <c r="H137" s="58">
        <v>3</v>
      </c>
      <c r="I137" s="59" t="s">
        <v>79</v>
      </c>
      <c r="J137" s="42" t="s">
        <v>2</v>
      </c>
      <c r="K137" s="4">
        <v>49677.2</v>
      </c>
      <c r="L137" s="4">
        <v>24109.4</v>
      </c>
      <c r="M137" s="2">
        <v>26538.5</v>
      </c>
      <c r="N137" s="133">
        <v>10509.4</v>
      </c>
      <c r="O137" s="133">
        <v>6000</v>
      </c>
      <c r="P137" s="133">
        <v>6000</v>
      </c>
      <c r="Q137" s="66">
        <f t="shared" si="69"/>
        <v>122834.5</v>
      </c>
      <c r="R137" s="56">
        <v>2021</v>
      </c>
      <c r="S137" s="52">
        <f t="shared" si="60"/>
        <v>0</v>
      </c>
      <c r="T137" s="53">
        <f t="shared" si="61"/>
        <v>0</v>
      </c>
      <c r="U137" s="53">
        <f t="shared" si="62"/>
        <v>0</v>
      </c>
      <c r="V137" s="53">
        <v>0</v>
      </c>
      <c r="W137" s="53">
        <f t="shared" si="63"/>
        <v>0</v>
      </c>
      <c r="X137" s="109">
        <f t="shared" si="63"/>
        <v>0</v>
      </c>
      <c r="Y137" s="110">
        <f t="shared" si="64"/>
        <v>0</v>
      </c>
      <c r="Z137" s="4">
        <v>49677.2</v>
      </c>
      <c r="AA137" s="4">
        <v>24109.4</v>
      </c>
      <c r="AB137" s="2">
        <v>26538.5</v>
      </c>
      <c r="AC137" s="122">
        <v>10509.4</v>
      </c>
      <c r="AD137" s="122">
        <v>6000</v>
      </c>
      <c r="AE137" s="122">
        <v>6000</v>
      </c>
      <c r="AF137" s="66">
        <v>122834.5</v>
      </c>
      <c r="AG137" s="100">
        <v>2021</v>
      </c>
    </row>
    <row r="138" spans="1:33" ht="15.75">
      <c r="A138" s="24" t="str">
        <f t="shared" si="50"/>
        <v>M19103Областной бюджет</v>
      </c>
      <c r="B138" s="41" t="s">
        <v>112</v>
      </c>
      <c r="C138" s="42">
        <v>1</v>
      </c>
      <c r="D138" s="42">
        <v>9</v>
      </c>
      <c r="E138" s="62">
        <v>1</v>
      </c>
      <c r="F138" s="41">
        <v>0</v>
      </c>
      <c r="G138" s="63">
        <v>3</v>
      </c>
      <c r="H138" s="58">
        <v>2</v>
      </c>
      <c r="I138" s="59" t="s">
        <v>80</v>
      </c>
      <c r="J138" s="42" t="s">
        <v>2</v>
      </c>
      <c r="K138" s="4">
        <v>5005.8</v>
      </c>
      <c r="L138" s="4">
        <v>0</v>
      </c>
      <c r="M138" s="2">
        <v>0</v>
      </c>
      <c r="N138" s="2">
        <v>0</v>
      </c>
      <c r="O138" s="2">
        <v>0</v>
      </c>
      <c r="P138" s="68">
        <v>0</v>
      </c>
      <c r="Q138" s="66">
        <f t="shared" si="69"/>
        <v>5005.8</v>
      </c>
      <c r="R138" s="56">
        <v>2021</v>
      </c>
      <c r="S138" s="52">
        <f t="shared" si="60"/>
        <v>0</v>
      </c>
      <c r="T138" s="53">
        <f t="shared" si="61"/>
        <v>0</v>
      </c>
      <c r="U138" s="53">
        <f t="shared" si="62"/>
        <v>0</v>
      </c>
      <c r="V138" s="53">
        <v>0</v>
      </c>
      <c r="W138" s="53">
        <f t="shared" si="63"/>
        <v>0</v>
      </c>
      <c r="X138" s="109">
        <f t="shared" si="63"/>
        <v>0</v>
      </c>
      <c r="Y138" s="110">
        <f t="shared" si="64"/>
        <v>0</v>
      </c>
      <c r="Z138" s="4">
        <v>5005.8</v>
      </c>
      <c r="AA138" s="4">
        <v>0</v>
      </c>
      <c r="AB138" s="2">
        <v>0</v>
      </c>
      <c r="AC138" s="2">
        <v>0</v>
      </c>
      <c r="AD138" s="2">
        <v>0</v>
      </c>
      <c r="AE138" s="68">
        <v>0</v>
      </c>
      <c r="AF138" s="66">
        <v>5005.8</v>
      </c>
      <c r="AG138" s="100">
        <v>2021</v>
      </c>
    </row>
    <row r="139" spans="1:33" ht="31.5">
      <c r="A139" s="24" t="str">
        <f t="shared" si="50"/>
        <v>M19104Осуществление государственных полномочий по созданию комиссий по делам несовершеннолетних и защите их прав</v>
      </c>
      <c r="B139" s="41" t="s">
        <v>112</v>
      </c>
      <c r="C139" s="42">
        <v>1</v>
      </c>
      <c r="D139" s="33">
        <v>9</v>
      </c>
      <c r="E139" s="62">
        <v>1</v>
      </c>
      <c r="F139" s="41">
        <v>0</v>
      </c>
      <c r="G139" s="34">
        <v>4</v>
      </c>
      <c r="H139" s="58">
        <v>2</v>
      </c>
      <c r="I139" s="65" t="s">
        <v>61</v>
      </c>
      <c r="J139" s="42" t="s">
        <v>2</v>
      </c>
      <c r="K139" s="4">
        <v>3655.9</v>
      </c>
      <c r="L139" s="4">
        <v>3655.9</v>
      </c>
      <c r="M139" s="1">
        <v>4421.9</v>
      </c>
      <c r="N139" s="132">
        <v>4955.9</v>
      </c>
      <c r="O139" s="132">
        <v>5143.5</v>
      </c>
      <c r="P139" s="132">
        <v>5325</v>
      </c>
      <c r="Q139" s="66">
        <f t="shared" si="69"/>
        <v>27158.1</v>
      </c>
      <c r="R139" s="56">
        <v>2021</v>
      </c>
      <c r="S139" s="52">
        <f t="shared" si="60"/>
        <v>0</v>
      </c>
      <c r="T139" s="53">
        <f t="shared" si="61"/>
        <v>0</v>
      </c>
      <c r="U139" s="53">
        <f t="shared" si="62"/>
        <v>0</v>
      </c>
      <c r="V139" s="53">
        <v>0</v>
      </c>
      <c r="W139" s="53">
        <f t="shared" si="63"/>
        <v>0</v>
      </c>
      <c r="X139" s="109">
        <f t="shared" si="63"/>
        <v>0</v>
      </c>
      <c r="Y139" s="110">
        <f t="shared" si="64"/>
        <v>0</v>
      </c>
      <c r="Z139" s="4">
        <v>3655.9</v>
      </c>
      <c r="AA139" s="4">
        <v>3655.9</v>
      </c>
      <c r="AB139" s="1">
        <v>4421.9</v>
      </c>
      <c r="AC139" s="115">
        <v>4955.9</v>
      </c>
      <c r="AD139" s="115">
        <v>5143.5</v>
      </c>
      <c r="AE139" s="115">
        <v>5325</v>
      </c>
      <c r="AF139" s="66">
        <v>27158.1</v>
      </c>
      <c r="AG139" s="100">
        <v>2021</v>
      </c>
    </row>
    <row r="140" spans="1:33" ht="31.5">
      <c r="A140" s="24" t="str">
        <f aca="true" t="shared" si="71" ref="A140:A156">CONCATENATE(B140,C140,D140,E140,F140,G140,I140)</f>
        <v>M19105Осуществление государственных полномочий в сфере административных правонарушений</v>
      </c>
      <c r="B140" s="41" t="s">
        <v>112</v>
      </c>
      <c r="C140" s="42">
        <v>1</v>
      </c>
      <c r="D140" s="42">
        <v>9</v>
      </c>
      <c r="E140" s="62">
        <v>1</v>
      </c>
      <c r="F140" s="41">
        <v>0</v>
      </c>
      <c r="G140" s="63">
        <v>5</v>
      </c>
      <c r="H140" s="58">
        <v>2</v>
      </c>
      <c r="I140" s="65" t="s">
        <v>59</v>
      </c>
      <c r="J140" s="42" t="s">
        <v>2</v>
      </c>
      <c r="K140" s="4">
        <v>1331.1</v>
      </c>
      <c r="L140" s="4">
        <v>1331.1</v>
      </c>
      <c r="M140" s="1">
        <v>1375.9</v>
      </c>
      <c r="N140" s="132">
        <v>1528.4</v>
      </c>
      <c r="O140" s="132">
        <v>1582.1</v>
      </c>
      <c r="P140" s="132">
        <v>1634</v>
      </c>
      <c r="Q140" s="66">
        <f t="shared" si="69"/>
        <v>8782.6</v>
      </c>
      <c r="R140" s="56">
        <v>2021</v>
      </c>
      <c r="S140" s="52">
        <f t="shared" si="60"/>
        <v>0</v>
      </c>
      <c r="T140" s="53">
        <f t="shared" si="61"/>
        <v>0</v>
      </c>
      <c r="U140" s="53">
        <f t="shared" si="62"/>
        <v>0</v>
      </c>
      <c r="V140" s="53">
        <v>0</v>
      </c>
      <c r="W140" s="53">
        <f t="shared" si="63"/>
        <v>0</v>
      </c>
      <c r="X140" s="109">
        <f t="shared" si="63"/>
        <v>0</v>
      </c>
      <c r="Y140" s="110">
        <f t="shared" si="64"/>
        <v>-0.1</v>
      </c>
      <c r="Z140" s="4">
        <v>1331.1</v>
      </c>
      <c r="AA140" s="4">
        <v>1331.1</v>
      </c>
      <c r="AB140" s="1">
        <v>1375.9</v>
      </c>
      <c r="AC140" s="115">
        <v>1528.5</v>
      </c>
      <c r="AD140" s="115">
        <v>1582.1</v>
      </c>
      <c r="AE140" s="115">
        <v>1634</v>
      </c>
      <c r="AF140" s="66">
        <v>8782.7</v>
      </c>
      <c r="AG140" s="100">
        <v>2021</v>
      </c>
    </row>
    <row r="141" spans="1:33" ht="63">
      <c r="A141" s="24" t="str">
        <f t="shared" si="71"/>
        <v>M19106Осуществление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v>
      </c>
      <c r="B141" s="41" t="s">
        <v>112</v>
      </c>
      <c r="C141" s="42">
        <v>1</v>
      </c>
      <c r="D141" s="42">
        <v>9</v>
      </c>
      <c r="E141" s="62">
        <v>1</v>
      </c>
      <c r="F141" s="41">
        <v>0</v>
      </c>
      <c r="G141" s="63">
        <v>6</v>
      </c>
      <c r="H141" s="58">
        <v>2</v>
      </c>
      <c r="I141" s="65" t="s">
        <v>38</v>
      </c>
      <c r="J141" s="42" t="s">
        <v>2</v>
      </c>
      <c r="K141" s="4">
        <v>35</v>
      </c>
      <c r="L141" s="4">
        <v>35</v>
      </c>
      <c r="M141" s="1">
        <v>35</v>
      </c>
      <c r="N141" s="132">
        <v>40</v>
      </c>
      <c r="O141" s="132">
        <v>40</v>
      </c>
      <c r="P141" s="134">
        <v>40</v>
      </c>
      <c r="Q141" s="66">
        <f t="shared" si="69"/>
        <v>225</v>
      </c>
      <c r="R141" s="56">
        <v>2021</v>
      </c>
      <c r="S141" s="52">
        <f t="shared" si="60"/>
        <v>0</v>
      </c>
      <c r="T141" s="53">
        <f t="shared" si="61"/>
        <v>0</v>
      </c>
      <c r="U141" s="53">
        <f t="shared" si="62"/>
        <v>0</v>
      </c>
      <c r="V141" s="53">
        <v>0</v>
      </c>
      <c r="W141" s="53">
        <f t="shared" si="63"/>
        <v>0</v>
      </c>
      <c r="X141" s="109">
        <f t="shared" si="63"/>
        <v>0</v>
      </c>
      <c r="Y141" s="110">
        <f t="shared" si="64"/>
        <v>0</v>
      </c>
      <c r="Z141" s="4">
        <v>35</v>
      </c>
      <c r="AA141" s="4">
        <v>35</v>
      </c>
      <c r="AB141" s="1">
        <v>35</v>
      </c>
      <c r="AC141" s="115">
        <v>40</v>
      </c>
      <c r="AD141" s="115">
        <v>40</v>
      </c>
      <c r="AE141" s="115">
        <v>40</v>
      </c>
      <c r="AF141" s="66">
        <v>225</v>
      </c>
      <c r="AG141" s="100">
        <v>2021</v>
      </c>
    </row>
    <row r="142" spans="1:33" ht="31.5">
      <c r="A142" s="24" t="str">
        <f t="shared" si="71"/>
        <v>M19107Осуществление государственных полномочий по формированию торгового реестра</v>
      </c>
      <c r="B142" s="41" t="s">
        <v>112</v>
      </c>
      <c r="C142" s="42">
        <v>1</v>
      </c>
      <c r="D142" s="42">
        <v>9</v>
      </c>
      <c r="E142" s="62">
        <v>1</v>
      </c>
      <c r="F142" s="41">
        <v>0</v>
      </c>
      <c r="G142" s="63">
        <v>7</v>
      </c>
      <c r="H142" s="58">
        <v>2</v>
      </c>
      <c r="I142" s="65" t="s">
        <v>39</v>
      </c>
      <c r="J142" s="42" t="s">
        <v>2</v>
      </c>
      <c r="K142" s="4">
        <v>100</v>
      </c>
      <c r="L142" s="4">
        <v>100</v>
      </c>
      <c r="M142" s="1">
        <v>0</v>
      </c>
      <c r="N142" s="2">
        <v>0</v>
      </c>
      <c r="O142" s="2">
        <v>0</v>
      </c>
      <c r="P142" s="68">
        <f>O142*'Расчет для паспорта'!$B$21</f>
        <v>0</v>
      </c>
      <c r="Q142" s="66">
        <f t="shared" si="69"/>
        <v>200</v>
      </c>
      <c r="R142" s="56">
        <v>2021</v>
      </c>
      <c r="S142" s="52">
        <f t="shared" si="60"/>
        <v>0</v>
      </c>
      <c r="T142" s="53">
        <f t="shared" si="61"/>
        <v>0</v>
      </c>
      <c r="U142" s="53">
        <f t="shared" si="62"/>
        <v>0</v>
      </c>
      <c r="V142" s="53">
        <v>0</v>
      </c>
      <c r="W142" s="53">
        <f t="shared" si="63"/>
        <v>0</v>
      </c>
      <c r="X142" s="109">
        <f t="shared" si="63"/>
        <v>0</v>
      </c>
      <c r="Y142" s="110">
        <f t="shared" si="64"/>
        <v>0</v>
      </c>
      <c r="Z142" s="4">
        <v>100</v>
      </c>
      <c r="AA142" s="4">
        <v>100</v>
      </c>
      <c r="AB142" s="1">
        <v>0</v>
      </c>
      <c r="AC142" s="2">
        <v>0</v>
      </c>
      <c r="AD142" s="2">
        <v>0</v>
      </c>
      <c r="AE142" s="68">
        <v>0</v>
      </c>
      <c r="AF142" s="66">
        <v>200</v>
      </c>
      <c r="AG142" s="100">
        <v>2021</v>
      </c>
    </row>
    <row r="143" spans="1:33" ht="31.5">
      <c r="A143" s="24" t="str">
        <f t="shared" si="71"/>
        <v>M19108Осуществление государственных полномочий в сфере охраны труда</v>
      </c>
      <c r="B143" s="41" t="s">
        <v>112</v>
      </c>
      <c r="C143" s="42">
        <v>1</v>
      </c>
      <c r="D143" s="42">
        <v>9</v>
      </c>
      <c r="E143" s="62">
        <v>1</v>
      </c>
      <c r="F143" s="41">
        <v>0</v>
      </c>
      <c r="G143" s="63">
        <v>8</v>
      </c>
      <c r="H143" s="58">
        <v>2</v>
      </c>
      <c r="I143" s="65" t="s">
        <v>60</v>
      </c>
      <c r="J143" s="42" t="s">
        <v>2</v>
      </c>
      <c r="K143" s="4">
        <v>1218.7</v>
      </c>
      <c r="L143" s="4">
        <v>1218.7</v>
      </c>
      <c r="M143" s="1">
        <v>0</v>
      </c>
      <c r="N143" s="2">
        <v>0</v>
      </c>
      <c r="O143" s="2">
        <f>N143*'Расчет для паспорта'!$B$20</f>
        <v>0</v>
      </c>
      <c r="P143" s="68">
        <f>O143*'Расчет для паспорта'!$B$21</f>
        <v>0</v>
      </c>
      <c r="Q143" s="66">
        <f t="shared" si="69"/>
        <v>2437.4</v>
      </c>
      <c r="R143" s="56">
        <v>2021</v>
      </c>
      <c r="S143" s="52">
        <f t="shared" si="60"/>
        <v>0</v>
      </c>
      <c r="T143" s="53">
        <f t="shared" si="61"/>
        <v>0</v>
      </c>
      <c r="U143" s="53">
        <f t="shared" si="62"/>
        <v>0</v>
      </c>
      <c r="V143" s="53">
        <v>0</v>
      </c>
      <c r="W143" s="53">
        <f t="shared" si="63"/>
        <v>0</v>
      </c>
      <c r="X143" s="109">
        <f t="shared" si="63"/>
        <v>0</v>
      </c>
      <c r="Y143" s="110">
        <f t="shared" si="64"/>
        <v>0</v>
      </c>
      <c r="Z143" s="4">
        <v>1218.7</v>
      </c>
      <c r="AA143" s="4">
        <v>1218.7</v>
      </c>
      <c r="AB143" s="1">
        <v>0</v>
      </c>
      <c r="AC143" s="2">
        <v>0</v>
      </c>
      <c r="AD143" s="2">
        <v>0</v>
      </c>
      <c r="AE143" s="68">
        <v>0</v>
      </c>
      <c r="AF143" s="66">
        <v>2437.4</v>
      </c>
      <c r="AG143" s="100">
        <v>2021</v>
      </c>
    </row>
    <row r="144" spans="1:33" ht="47.25">
      <c r="A144" s="24" t="str">
        <f t="shared" si="71"/>
        <v>M19109Осуществление государственных полномочий по предоставлению гражданам субсидий на оплату жилого помещения и коммунальных услуг</v>
      </c>
      <c r="B144" s="41" t="s">
        <v>112</v>
      </c>
      <c r="C144" s="42">
        <v>1</v>
      </c>
      <c r="D144" s="42">
        <v>9</v>
      </c>
      <c r="E144" s="62">
        <v>1</v>
      </c>
      <c r="F144" s="41">
        <v>0</v>
      </c>
      <c r="G144" s="63">
        <v>9</v>
      </c>
      <c r="H144" s="58">
        <v>2</v>
      </c>
      <c r="I144" s="65" t="s">
        <v>40</v>
      </c>
      <c r="J144" s="42" t="s">
        <v>2</v>
      </c>
      <c r="K144" s="4">
        <v>6702.5</v>
      </c>
      <c r="L144" s="4">
        <v>0</v>
      </c>
      <c r="M144" s="1">
        <v>0</v>
      </c>
      <c r="N144" s="2">
        <v>0</v>
      </c>
      <c r="O144" s="2">
        <f>N144*'Расчет для паспорта'!$B$20</f>
        <v>0</v>
      </c>
      <c r="P144" s="68">
        <f>O144*'Расчет для паспорта'!$B$21</f>
        <v>0</v>
      </c>
      <c r="Q144" s="66">
        <f t="shared" si="69"/>
        <v>6702.5</v>
      </c>
      <c r="R144" s="56">
        <v>2021</v>
      </c>
      <c r="S144" s="52">
        <f t="shared" si="60"/>
        <v>0</v>
      </c>
      <c r="T144" s="53">
        <f t="shared" si="61"/>
        <v>0</v>
      </c>
      <c r="U144" s="53">
        <f t="shared" si="62"/>
        <v>0</v>
      </c>
      <c r="V144" s="53">
        <v>0</v>
      </c>
      <c r="W144" s="53">
        <f>O144-AD144</f>
        <v>0</v>
      </c>
      <c r="X144" s="109">
        <f>P144-AE144</f>
        <v>0</v>
      </c>
      <c r="Y144" s="110">
        <f t="shared" si="64"/>
        <v>0</v>
      </c>
      <c r="Z144" s="4">
        <v>6702.5</v>
      </c>
      <c r="AA144" s="4">
        <v>0</v>
      </c>
      <c r="AB144" s="1">
        <v>0</v>
      </c>
      <c r="AC144" s="2">
        <v>0</v>
      </c>
      <c r="AD144" s="2">
        <v>0</v>
      </c>
      <c r="AE144" s="68">
        <v>0</v>
      </c>
      <c r="AF144" s="66">
        <v>6702.5</v>
      </c>
      <c r="AG144" s="100">
        <v>2021</v>
      </c>
    </row>
    <row r="145" spans="1:33" ht="47.25">
      <c r="A145" s="24" t="str">
        <f t="shared" si="71"/>
        <v>M19115Осуществление лицензионного контроля в сфере осуществления предпринимательской деятельности по управлению многоквартирными домами</v>
      </c>
      <c r="B145" s="41" t="s">
        <v>112</v>
      </c>
      <c r="C145" s="42">
        <v>1</v>
      </c>
      <c r="D145" s="42">
        <v>9</v>
      </c>
      <c r="E145" s="62">
        <v>1</v>
      </c>
      <c r="F145" s="41">
        <v>1</v>
      </c>
      <c r="G145" s="63">
        <v>5</v>
      </c>
      <c r="H145" s="58">
        <v>2</v>
      </c>
      <c r="I145" s="65" t="s">
        <v>180</v>
      </c>
      <c r="J145" s="42"/>
      <c r="K145" s="4"/>
      <c r="L145" s="4"/>
      <c r="M145" s="1"/>
      <c r="N145" s="133">
        <v>1416</v>
      </c>
      <c r="O145" s="133">
        <v>1469.5</v>
      </c>
      <c r="P145" s="134">
        <v>1521.4</v>
      </c>
      <c r="Q145" s="66"/>
      <c r="R145" s="56"/>
      <c r="S145" s="52"/>
      <c r="T145" s="53"/>
      <c r="U145" s="53"/>
      <c r="V145" s="53">
        <f>N145-AC145</f>
        <v>0</v>
      </c>
      <c r="W145" s="53">
        <f aca="true" t="shared" si="72" ref="W145:W152">O145-AD145</f>
        <v>0</v>
      </c>
      <c r="X145" s="109">
        <f aca="true" t="shared" si="73" ref="X145:X152">P145-AE145</f>
        <v>0</v>
      </c>
      <c r="Y145" s="110">
        <f>V145+W145+X145</f>
        <v>0</v>
      </c>
      <c r="Z145" s="4"/>
      <c r="AA145" s="4"/>
      <c r="AB145" s="1"/>
      <c r="AC145" s="2">
        <v>1416</v>
      </c>
      <c r="AD145" s="2">
        <v>1469.5</v>
      </c>
      <c r="AE145" s="68">
        <v>1521.4</v>
      </c>
      <c r="AF145" s="66"/>
      <c r="AG145" s="100"/>
    </row>
    <row r="146" spans="1:33" ht="31.5">
      <c r="A146" s="24" t="str">
        <f t="shared" si="71"/>
        <v>M19110Расходы на содержание органов Администрации Северодвинска и обеспечение их функций</v>
      </c>
      <c r="B146" s="41" t="s">
        <v>112</v>
      </c>
      <c r="C146" s="42">
        <v>1</v>
      </c>
      <c r="D146" s="42">
        <v>9</v>
      </c>
      <c r="E146" s="62">
        <v>1</v>
      </c>
      <c r="F146" s="41">
        <v>1</v>
      </c>
      <c r="G146" s="63">
        <v>0</v>
      </c>
      <c r="H146" s="58">
        <v>3</v>
      </c>
      <c r="I146" s="65" t="s">
        <v>36</v>
      </c>
      <c r="J146" s="42" t="s">
        <v>2</v>
      </c>
      <c r="K146" s="4">
        <v>214551.8</v>
      </c>
      <c r="L146" s="4">
        <v>212234.9</v>
      </c>
      <c r="M146" s="1">
        <v>250349.7</v>
      </c>
      <c r="N146" s="132">
        <v>282302.7</v>
      </c>
      <c r="O146" s="132">
        <v>278990.4</v>
      </c>
      <c r="P146" s="132">
        <v>284574.4</v>
      </c>
      <c r="Q146" s="66">
        <f t="shared" si="69"/>
        <v>1523003.9</v>
      </c>
      <c r="R146" s="56">
        <v>2021</v>
      </c>
      <c r="S146" s="52">
        <f aca="true" t="shared" si="74" ref="S146:S152">K146-Z146</f>
        <v>0</v>
      </c>
      <c r="T146" s="53">
        <f aca="true" t="shared" si="75" ref="T146:T152">L146-AA146</f>
        <v>0</v>
      </c>
      <c r="U146" s="53">
        <f aca="true" t="shared" si="76" ref="U146:U152">M146-AB146</f>
        <v>0</v>
      </c>
      <c r="V146" s="53">
        <v>0</v>
      </c>
      <c r="W146" s="53">
        <f t="shared" si="72"/>
        <v>0</v>
      </c>
      <c r="X146" s="109">
        <f t="shared" si="73"/>
        <v>0</v>
      </c>
      <c r="Y146" s="110">
        <f aca="true" t="shared" si="77" ref="Y146:Y152">Q146-AF146</f>
        <v>0.1</v>
      </c>
      <c r="Z146" s="4">
        <v>214551.8</v>
      </c>
      <c r="AA146" s="4">
        <v>212234.9</v>
      </c>
      <c r="AB146" s="1">
        <v>250349.7</v>
      </c>
      <c r="AC146" s="115">
        <v>282302.6</v>
      </c>
      <c r="AD146" s="115">
        <v>278990.4</v>
      </c>
      <c r="AE146" s="115">
        <v>284574.4</v>
      </c>
      <c r="AF146" s="66">
        <v>1523003.8</v>
      </c>
      <c r="AG146" s="100">
        <v>2021</v>
      </c>
    </row>
    <row r="147" spans="1:33" ht="31.5">
      <c r="A147" s="24" t="str">
        <f t="shared" si="71"/>
        <v>M19111Функционирование высшего должностного лица муниципального образования «Северодвинск»</v>
      </c>
      <c r="B147" s="41" t="s">
        <v>112</v>
      </c>
      <c r="C147" s="42">
        <v>1</v>
      </c>
      <c r="D147" s="33">
        <v>9</v>
      </c>
      <c r="E147" s="62">
        <v>1</v>
      </c>
      <c r="F147" s="41">
        <v>1</v>
      </c>
      <c r="G147" s="34">
        <v>1</v>
      </c>
      <c r="H147" s="58">
        <v>3</v>
      </c>
      <c r="I147" s="65" t="s">
        <v>168</v>
      </c>
      <c r="J147" s="42" t="s">
        <v>2</v>
      </c>
      <c r="K147" s="4">
        <v>2831.4</v>
      </c>
      <c r="L147" s="4">
        <v>3381.4</v>
      </c>
      <c r="M147" s="1">
        <v>2993.3</v>
      </c>
      <c r="N147" s="132">
        <v>3298.8</v>
      </c>
      <c r="O147" s="132">
        <v>3430.1</v>
      </c>
      <c r="P147" s="132">
        <v>3546.8</v>
      </c>
      <c r="Q147" s="66">
        <f t="shared" si="69"/>
        <v>19481.8</v>
      </c>
      <c r="R147" s="56">
        <v>2021</v>
      </c>
      <c r="S147" s="52">
        <f t="shared" si="74"/>
        <v>0</v>
      </c>
      <c r="T147" s="53">
        <f t="shared" si="75"/>
        <v>0</v>
      </c>
      <c r="U147" s="53">
        <f t="shared" si="76"/>
        <v>0</v>
      </c>
      <c r="V147" s="53">
        <v>0</v>
      </c>
      <c r="W147" s="53">
        <f t="shared" si="72"/>
        <v>0</v>
      </c>
      <c r="X147" s="109">
        <f t="shared" si="73"/>
        <v>0</v>
      </c>
      <c r="Y147" s="110">
        <f t="shared" si="77"/>
        <v>0</v>
      </c>
      <c r="Z147" s="4">
        <v>2831.4</v>
      </c>
      <c r="AA147" s="4">
        <v>3381.4</v>
      </c>
      <c r="AB147" s="1">
        <v>2993.3</v>
      </c>
      <c r="AC147" s="115">
        <v>3298.8</v>
      </c>
      <c r="AD147" s="115">
        <v>3430.1</v>
      </c>
      <c r="AE147" s="115">
        <v>3546.8</v>
      </c>
      <c r="AF147" s="66">
        <v>19481.8</v>
      </c>
      <c r="AG147" s="100">
        <v>2021</v>
      </c>
    </row>
    <row r="148" spans="1:33" ht="47.25">
      <c r="A148" s="24" t="str">
        <f t="shared" si="71"/>
        <v>M19112Формирование целевого финансового резерва для предупреждения и ликвидации последствий чрезвычайных ситуаций муниципального характера</v>
      </c>
      <c r="B148" s="41" t="s">
        <v>112</v>
      </c>
      <c r="C148" s="42">
        <v>1</v>
      </c>
      <c r="D148" s="42">
        <v>9</v>
      </c>
      <c r="E148" s="62">
        <v>1</v>
      </c>
      <c r="F148" s="41">
        <v>1</v>
      </c>
      <c r="G148" s="63">
        <v>2</v>
      </c>
      <c r="H148" s="58">
        <v>3</v>
      </c>
      <c r="I148" s="65" t="s">
        <v>37</v>
      </c>
      <c r="J148" s="42" t="s">
        <v>2</v>
      </c>
      <c r="K148" s="67">
        <v>0</v>
      </c>
      <c r="L148" s="67">
        <v>0</v>
      </c>
      <c r="M148" s="2">
        <v>0</v>
      </c>
      <c r="N148" s="133">
        <v>0</v>
      </c>
      <c r="O148" s="133">
        <v>360</v>
      </c>
      <c r="P148" s="134">
        <f>O148*'Расчет для паспорта'!$B$21</f>
        <v>360</v>
      </c>
      <c r="Q148" s="66">
        <f t="shared" si="69"/>
        <v>720</v>
      </c>
      <c r="R148" s="56">
        <v>2021</v>
      </c>
      <c r="S148" s="52">
        <f t="shared" si="74"/>
        <v>0</v>
      </c>
      <c r="T148" s="53">
        <f t="shared" si="75"/>
        <v>0</v>
      </c>
      <c r="U148" s="53">
        <f t="shared" si="76"/>
        <v>0</v>
      </c>
      <c r="V148" s="53">
        <v>0</v>
      </c>
      <c r="W148" s="53">
        <f t="shared" si="72"/>
        <v>0</v>
      </c>
      <c r="X148" s="109">
        <f t="shared" si="73"/>
        <v>0</v>
      </c>
      <c r="Y148" s="110">
        <f t="shared" si="77"/>
        <v>0</v>
      </c>
      <c r="Z148" s="67">
        <v>0</v>
      </c>
      <c r="AA148" s="67">
        <v>0</v>
      </c>
      <c r="AB148" s="2">
        <v>0</v>
      </c>
      <c r="AC148" s="122">
        <v>0</v>
      </c>
      <c r="AD148" s="122">
        <v>360</v>
      </c>
      <c r="AE148" s="116">
        <v>360</v>
      </c>
      <c r="AF148" s="66">
        <v>720</v>
      </c>
      <c r="AG148" s="100">
        <v>2021</v>
      </c>
    </row>
    <row r="149" spans="1:33" ht="31.5">
      <c r="A149" s="24" t="str">
        <f t="shared" si="71"/>
        <v>M19113Проведение выборов в представительные органы местного самоуправления</v>
      </c>
      <c r="B149" s="41" t="s">
        <v>112</v>
      </c>
      <c r="C149" s="42">
        <v>1</v>
      </c>
      <c r="D149" s="42">
        <v>9</v>
      </c>
      <c r="E149" s="62">
        <v>1</v>
      </c>
      <c r="F149" s="41">
        <v>1</v>
      </c>
      <c r="G149" s="63">
        <v>3</v>
      </c>
      <c r="H149" s="58">
        <v>3</v>
      </c>
      <c r="I149" s="65" t="s">
        <v>65</v>
      </c>
      <c r="J149" s="42" t="s">
        <v>2</v>
      </c>
      <c r="K149" s="67">
        <v>533.1</v>
      </c>
      <c r="L149" s="67">
        <v>15700</v>
      </c>
      <c r="M149" s="2">
        <v>0</v>
      </c>
      <c r="N149" s="133">
        <v>3000</v>
      </c>
      <c r="O149" s="133">
        <v>0</v>
      </c>
      <c r="P149" s="134">
        <f>O149*'Расчет для паспорта'!$B$21</f>
        <v>0</v>
      </c>
      <c r="Q149" s="66">
        <f t="shared" si="69"/>
        <v>19233.1</v>
      </c>
      <c r="R149" s="56">
        <v>2021</v>
      </c>
      <c r="S149" s="52">
        <f t="shared" si="74"/>
        <v>0</v>
      </c>
      <c r="T149" s="53">
        <f t="shared" si="75"/>
        <v>0</v>
      </c>
      <c r="U149" s="53">
        <f t="shared" si="76"/>
        <v>0</v>
      </c>
      <c r="V149" s="53">
        <v>0</v>
      </c>
      <c r="W149" s="53">
        <f t="shared" si="72"/>
        <v>0</v>
      </c>
      <c r="X149" s="109">
        <f t="shared" si="73"/>
        <v>0</v>
      </c>
      <c r="Y149" s="110">
        <f t="shared" si="77"/>
        <v>0</v>
      </c>
      <c r="Z149" s="67">
        <v>533.1</v>
      </c>
      <c r="AA149" s="67">
        <v>15700</v>
      </c>
      <c r="AB149" s="2">
        <v>0</v>
      </c>
      <c r="AC149" s="2">
        <v>3000</v>
      </c>
      <c r="AD149" s="2">
        <v>0</v>
      </c>
      <c r="AE149" s="68">
        <v>0</v>
      </c>
      <c r="AF149" s="66">
        <v>19233.1</v>
      </c>
      <c r="AG149" s="100">
        <v>2021</v>
      </c>
    </row>
    <row r="150" spans="1:33" ht="31.5">
      <c r="A150" s="24" t="str">
        <f t="shared" si="71"/>
        <v>M19114Софинансирование части дополнительных расходов на повышение минимального размера оплаты труда</v>
      </c>
      <c r="B150" s="41" t="s">
        <v>112</v>
      </c>
      <c r="C150" s="42">
        <v>1</v>
      </c>
      <c r="D150" s="42">
        <v>9</v>
      </c>
      <c r="E150" s="62">
        <v>1</v>
      </c>
      <c r="F150" s="41">
        <v>1</v>
      </c>
      <c r="G150" s="63">
        <v>4</v>
      </c>
      <c r="H150" s="58"/>
      <c r="I150" s="65" t="s">
        <v>173</v>
      </c>
      <c r="J150" s="42" t="s">
        <v>2</v>
      </c>
      <c r="K150" s="67">
        <f aca="true" t="shared" si="78" ref="K150:P150">SUM(K151:K152)</f>
        <v>0</v>
      </c>
      <c r="L150" s="67">
        <f t="shared" si="78"/>
        <v>0</v>
      </c>
      <c r="M150" s="67">
        <f t="shared" si="78"/>
        <v>891.5</v>
      </c>
      <c r="N150" s="67">
        <f t="shared" si="78"/>
        <v>0</v>
      </c>
      <c r="O150" s="67">
        <f t="shared" si="78"/>
        <v>0</v>
      </c>
      <c r="P150" s="67">
        <f t="shared" si="78"/>
        <v>0</v>
      </c>
      <c r="Q150" s="66">
        <f>SUM(K150:P150)</f>
        <v>891.5</v>
      </c>
      <c r="R150" s="56">
        <v>2018</v>
      </c>
      <c r="S150" s="52">
        <f t="shared" si="74"/>
        <v>0</v>
      </c>
      <c r="T150" s="53">
        <f t="shared" si="75"/>
        <v>0</v>
      </c>
      <c r="U150" s="53">
        <f t="shared" si="76"/>
        <v>0</v>
      </c>
      <c r="V150" s="53">
        <v>0</v>
      </c>
      <c r="W150" s="53">
        <f t="shared" si="72"/>
        <v>0</v>
      </c>
      <c r="X150" s="109">
        <f t="shared" si="73"/>
        <v>0</v>
      </c>
      <c r="Y150" s="110">
        <f t="shared" si="77"/>
        <v>0</v>
      </c>
      <c r="Z150" s="67">
        <v>0</v>
      </c>
      <c r="AA150" s="67">
        <v>0</v>
      </c>
      <c r="AB150" s="67">
        <v>891.5</v>
      </c>
      <c r="AC150" s="67">
        <v>0</v>
      </c>
      <c r="AD150" s="67">
        <v>0</v>
      </c>
      <c r="AE150" s="67">
        <v>0</v>
      </c>
      <c r="AF150" s="66">
        <v>891.5</v>
      </c>
      <c r="AG150" s="100">
        <v>2018</v>
      </c>
    </row>
    <row r="151" spans="2:33" ht="15.75">
      <c r="B151" s="41"/>
      <c r="C151" s="42"/>
      <c r="D151" s="42"/>
      <c r="E151" s="62"/>
      <c r="F151" s="41"/>
      <c r="G151" s="63"/>
      <c r="H151" s="58">
        <v>3</v>
      </c>
      <c r="I151" s="59" t="s">
        <v>79</v>
      </c>
      <c r="J151" s="42" t="s">
        <v>2</v>
      </c>
      <c r="K151" s="67">
        <v>0</v>
      </c>
      <c r="L151" s="67">
        <v>0</v>
      </c>
      <c r="M151" s="2">
        <v>160.5</v>
      </c>
      <c r="N151" s="2">
        <v>0</v>
      </c>
      <c r="O151" s="2">
        <v>0</v>
      </c>
      <c r="P151" s="2">
        <v>0</v>
      </c>
      <c r="Q151" s="66">
        <f>SUM(K151:P151)</f>
        <v>160.5</v>
      </c>
      <c r="R151" s="56"/>
      <c r="S151" s="52">
        <f t="shared" si="74"/>
        <v>0</v>
      </c>
      <c r="T151" s="53">
        <f t="shared" si="75"/>
        <v>0</v>
      </c>
      <c r="U151" s="53">
        <f t="shared" si="76"/>
        <v>0</v>
      </c>
      <c r="V151" s="53">
        <v>0</v>
      </c>
      <c r="W151" s="53">
        <f t="shared" si="72"/>
        <v>0</v>
      </c>
      <c r="X151" s="109">
        <f t="shared" si="73"/>
        <v>0</v>
      </c>
      <c r="Y151" s="110">
        <f t="shared" si="77"/>
        <v>0</v>
      </c>
      <c r="Z151" s="67">
        <v>0</v>
      </c>
      <c r="AA151" s="67">
        <v>0</v>
      </c>
      <c r="AB151" s="2">
        <v>160.5</v>
      </c>
      <c r="AC151" s="2">
        <v>0</v>
      </c>
      <c r="AD151" s="2">
        <v>0</v>
      </c>
      <c r="AE151" s="2">
        <v>0</v>
      </c>
      <c r="AF151" s="66">
        <v>160.5</v>
      </c>
      <c r="AG151" s="100"/>
    </row>
    <row r="152" spans="2:33" ht="15.75">
      <c r="B152" s="41" t="s">
        <v>112</v>
      </c>
      <c r="C152" s="42">
        <v>1</v>
      </c>
      <c r="D152" s="42">
        <v>9</v>
      </c>
      <c r="E152" s="62">
        <v>1</v>
      </c>
      <c r="F152" s="41">
        <v>1</v>
      </c>
      <c r="G152" s="63">
        <v>4</v>
      </c>
      <c r="H152" s="58">
        <v>2</v>
      </c>
      <c r="I152" s="59" t="s">
        <v>80</v>
      </c>
      <c r="J152" s="42" t="s">
        <v>2</v>
      </c>
      <c r="K152" s="67">
        <v>0</v>
      </c>
      <c r="L152" s="67">
        <v>0</v>
      </c>
      <c r="M152" s="2">
        <v>731</v>
      </c>
      <c r="N152" s="2">
        <v>0</v>
      </c>
      <c r="O152" s="2">
        <v>0</v>
      </c>
      <c r="P152" s="2">
        <v>0</v>
      </c>
      <c r="Q152" s="66">
        <f>SUM(K152:P152)</f>
        <v>731</v>
      </c>
      <c r="R152" s="56"/>
      <c r="S152" s="52">
        <f t="shared" si="74"/>
        <v>0</v>
      </c>
      <c r="T152" s="53">
        <f t="shared" si="75"/>
        <v>0</v>
      </c>
      <c r="U152" s="53">
        <f t="shared" si="76"/>
        <v>0</v>
      </c>
      <c r="V152" s="53">
        <v>0</v>
      </c>
      <c r="W152" s="53">
        <f t="shared" si="72"/>
        <v>0</v>
      </c>
      <c r="X152" s="109">
        <f t="shared" si="73"/>
        <v>0</v>
      </c>
      <c r="Y152" s="110">
        <f t="shared" si="77"/>
        <v>0</v>
      </c>
      <c r="Z152" s="67">
        <v>0</v>
      </c>
      <c r="AA152" s="67">
        <v>0</v>
      </c>
      <c r="AB152" s="2">
        <v>731</v>
      </c>
      <c r="AC152" s="2">
        <v>0</v>
      </c>
      <c r="AD152" s="2">
        <v>0</v>
      </c>
      <c r="AE152" s="2">
        <v>0</v>
      </c>
      <c r="AF152" s="66">
        <v>731</v>
      </c>
      <c r="AG152" s="100"/>
    </row>
    <row r="153" spans="1:33" ht="15.75">
      <c r="A153" s="24" t="str">
        <f t="shared" si="71"/>
        <v>M192002. Административные мероприятия</v>
      </c>
      <c r="B153" s="41" t="s">
        <v>112</v>
      </c>
      <c r="C153" s="42">
        <v>1</v>
      </c>
      <c r="D153" s="42">
        <v>9</v>
      </c>
      <c r="E153" s="62">
        <v>2</v>
      </c>
      <c r="F153" s="41">
        <v>0</v>
      </c>
      <c r="G153" s="63">
        <v>0</v>
      </c>
      <c r="H153" s="58"/>
      <c r="I153" s="59" t="s">
        <v>125</v>
      </c>
      <c r="J153" s="42"/>
      <c r="K153" s="4"/>
      <c r="L153" s="4"/>
      <c r="M153" s="4"/>
      <c r="N153" s="4"/>
      <c r="O153" s="4"/>
      <c r="P153" s="60"/>
      <c r="Q153" s="66"/>
      <c r="R153" s="62"/>
      <c r="S153" s="52"/>
      <c r="T153" s="53"/>
      <c r="U153" s="53"/>
      <c r="V153" s="53"/>
      <c r="W153" s="53"/>
      <c r="X153" s="109"/>
      <c r="Y153" s="110"/>
      <c r="Z153" s="4"/>
      <c r="AA153" s="4"/>
      <c r="AB153" s="4"/>
      <c r="AC153" s="4"/>
      <c r="AD153" s="4"/>
      <c r="AE153" s="60"/>
      <c r="AF153" s="66"/>
      <c r="AG153" s="100"/>
    </row>
    <row r="154" spans="1:33" ht="63">
      <c r="A154" s="24" t="str">
        <f t="shared" si="71"/>
        <v>M19201Административное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v>
      </c>
      <c r="B154" s="41" t="s">
        <v>112</v>
      </c>
      <c r="C154" s="42">
        <v>1</v>
      </c>
      <c r="D154" s="42">
        <v>9</v>
      </c>
      <c r="E154" s="62">
        <v>2</v>
      </c>
      <c r="F154" s="41">
        <v>0</v>
      </c>
      <c r="G154" s="63">
        <v>1</v>
      </c>
      <c r="H154" s="58"/>
      <c r="I154" s="65" t="s">
        <v>62</v>
      </c>
      <c r="J154" s="42" t="s">
        <v>13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62" t="s">
        <v>5</v>
      </c>
      <c r="Q154" s="41" t="s">
        <v>5</v>
      </c>
      <c r="R154" s="56">
        <v>2021</v>
      </c>
      <c r="S154" s="52"/>
      <c r="T154" s="53"/>
      <c r="U154" s="53"/>
      <c r="V154" s="53"/>
      <c r="W154" s="53"/>
      <c r="X154" s="109"/>
      <c r="Y154" s="110"/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62" t="s">
        <v>5</v>
      </c>
      <c r="AF154" s="41" t="s">
        <v>5</v>
      </c>
      <c r="AG154" s="100">
        <v>2021</v>
      </c>
    </row>
    <row r="155" spans="1:33" ht="47.25">
      <c r="A155" s="24" t="str">
        <f t="shared" si="71"/>
        <v>M19201Показатель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v>
      </c>
      <c r="B155" s="41" t="s">
        <v>112</v>
      </c>
      <c r="C155" s="42">
        <v>1</v>
      </c>
      <c r="D155" s="42">
        <v>9</v>
      </c>
      <c r="E155" s="62">
        <v>2</v>
      </c>
      <c r="F155" s="41">
        <v>0</v>
      </c>
      <c r="G155" s="63">
        <v>1</v>
      </c>
      <c r="H155" s="58"/>
      <c r="I155" s="65" t="s">
        <v>63</v>
      </c>
      <c r="J155" s="42" t="s">
        <v>8</v>
      </c>
      <c r="K155" s="42">
        <v>25</v>
      </c>
      <c r="L155" s="42">
        <v>25</v>
      </c>
      <c r="M155" s="42">
        <v>25</v>
      </c>
      <c r="N155" s="42">
        <v>25</v>
      </c>
      <c r="O155" s="42">
        <v>25</v>
      </c>
      <c r="P155" s="62">
        <v>25</v>
      </c>
      <c r="Q155" s="69">
        <f>SUM(K155:P155)</f>
        <v>150</v>
      </c>
      <c r="R155" s="56">
        <v>2021</v>
      </c>
      <c r="S155" s="52">
        <f t="shared" si="60"/>
        <v>0</v>
      </c>
      <c r="T155" s="53">
        <f t="shared" si="61"/>
        <v>0</v>
      </c>
      <c r="U155" s="53">
        <f t="shared" si="62"/>
        <v>0</v>
      </c>
      <c r="V155" s="53">
        <f aca="true" t="shared" si="79" ref="V155:X156">N155-AC155</f>
        <v>0</v>
      </c>
      <c r="W155" s="53">
        <f t="shared" si="79"/>
        <v>0</v>
      </c>
      <c r="X155" s="109">
        <f t="shared" si="79"/>
        <v>0</v>
      </c>
      <c r="Y155" s="110">
        <f t="shared" si="64"/>
        <v>0</v>
      </c>
      <c r="Z155" s="42">
        <v>25</v>
      </c>
      <c r="AA155" s="42">
        <v>25</v>
      </c>
      <c r="AB155" s="42">
        <v>25</v>
      </c>
      <c r="AC155" s="42">
        <v>25</v>
      </c>
      <c r="AD155" s="42">
        <v>25</v>
      </c>
      <c r="AE155" s="62">
        <v>25</v>
      </c>
      <c r="AF155" s="69">
        <v>150</v>
      </c>
      <c r="AG155" s="100">
        <v>2021</v>
      </c>
    </row>
    <row r="156" spans="1:33" ht="63.75" thickBot="1">
      <c r="A156" s="24" t="str">
        <f t="shared" si="71"/>
        <v>M19201Показатель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v>
      </c>
      <c r="B156" s="83" t="s">
        <v>112</v>
      </c>
      <c r="C156" s="84">
        <v>1</v>
      </c>
      <c r="D156" s="84">
        <v>9</v>
      </c>
      <c r="E156" s="85">
        <v>2</v>
      </c>
      <c r="F156" s="83">
        <v>0</v>
      </c>
      <c r="G156" s="86">
        <v>1</v>
      </c>
      <c r="H156" s="87"/>
      <c r="I156" s="88" t="s">
        <v>142</v>
      </c>
      <c r="J156" s="84" t="s">
        <v>8</v>
      </c>
      <c r="K156" s="84">
        <v>38</v>
      </c>
      <c r="L156" s="84">
        <v>38</v>
      </c>
      <c r="M156" s="84">
        <v>38</v>
      </c>
      <c r="N156" s="84">
        <v>38</v>
      </c>
      <c r="O156" s="84">
        <v>38</v>
      </c>
      <c r="P156" s="85">
        <v>38</v>
      </c>
      <c r="Q156" s="89">
        <f>SUM(K156:P156)</f>
        <v>228</v>
      </c>
      <c r="R156" s="90">
        <v>2021</v>
      </c>
      <c r="S156" s="52">
        <f t="shared" si="60"/>
        <v>0</v>
      </c>
      <c r="T156" s="53">
        <f t="shared" si="61"/>
        <v>0</v>
      </c>
      <c r="U156" s="53">
        <f t="shared" si="62"/>
        <v>0</v>
      </c>
      <c r="V156" s="53">
        <f t="shared" si="79"/>
        <v>0</v>
      </c>
      <c r="W156" s="53">
        <f t="shared" si="79"/>
        <v>0</v>
      </c>
      <c r="X156" s="109">
        <f t="shared" si="79"/>
        <v>0</v>
      </c>
      <c r="Y156" s="110">
        <f t="shared" si="64"/>
        <v>0</v>
      </c>
      <c r="Z156" s="84">
        <v>38</v>
      </c>
      <c r="AA156" s="84">
        <v>38</v>
      </c>
      <c r="AB156" s="84">
        <v>38</v>
      </c>
      <c r="AC156" s="84">
        <v>38</v>
      </c>
      <c r="AD156" s="84">
        <v>38</v>
      </c>
      <c r="AE156" s="85">
        <v>38</v>
      </c>
      <c r="AF156" s="89">
        <v>228</v>
      </c>
      <c r="AG156" s="101">
        <v>2021</v>
      </c>
    </row>
    <row r="157" spans="11:33" ht="9" customHeight="1">
      <c r="K157" s="91"/>
      <c r="L157" s="91"/>
      <c r="M157" s="91"/>
      <c r="N157" s="91"/>
      <c r="O157" s="91"/>
      <c r="P157" s="91"/>
      <c r="S157" s="91"/>
      <c r="T157" s="91"/>
      <c r="U157" s="91"/>
      <c r="V157" s="91"/>
      <c r="W157" s="91"/>
      <c r="X157" s="91"/>
      <c r="Y157" s="91"/>
      <c r="Z157" s="92"/>
      <c r="AA157" s="92"/>
      <c r="AB157" s="92"/>
      <c r="AC157" s="92"/>
      <c r="AD157" s="92"/>
      <c r="AE157" s="92"/>
      <c r="AF157" s="92"/>
      <c r="AG157" s="91"/>
    </row>
    <row r="158" spans="26:33" ht="15.75">
      <c r="Z158" s="92"/>
      <c r="AA158" s="92"/>
      <c r="AB158" s="92"/>
      <c r="AC158" s="92"/>
      <c r="AD158" s="92"/>
      <c r="AE158" s="92"/>
      <c r="AF158" s="92"/>
      <c r="AG158" s="91"/>
    </row>
    <row r="159" spans="26:27" ht="15.75">
      <c r="Z159" s="91"/>
      <c r="AA159" s="91"/>
    </row>
    <row r="184" ht="33" customHeight="1"/>
    <row r="185" ht="33" customHeight="1"/>
    <row r="186" ht="27.75" customHeight="1"/>
    <row r="187" ht="27" customHeight="1"/>
  </sheetData>
  <sheetProtection autoFilter="0"/>
  <autoFilter ref="E8:AG156"/>
  <mergeCells count="18">
    <mergeCell ref="A5:A7"/>
    <mergeCell ref="S6:Y6"/>
    <mergeCell ref="Z6:AF6"/>
    <mergeCell ref="E6:E7"/>
    <mergeCell ref="F6:G7"/>
    <mergeCell ref="H5:H7"/>
    <mergeCell ref="C6:C7"/>
    <mergeCell ref="D6:D7"/>
    <mergeCell ref="K1:R1"/>
    <mergeCell ref="Q5:R6"/>
    <mergeCell ref="I5:I7"/>
    <mergeCell ref="J5:J7"/>
    <mergeCell ref="B2:R2"/>
    <mergeCell ref="B3:R3"/>
    <mergeCell ref="B4:R4"/>
    <mergeCell ref="B5:G5"/>
    <mergeCell ref="K5:P6"/>
    <mergeCell ref="B6:B7"/>
  </mergeCells>
  <conditionalFormatting sqref="S9:Y156">
    <cfRule type="cellIs" priority="1" dxfId="1" operator="notEqual" stopIfTrue="1">
      <formula>0</formula>
    </cfRule>
  </conditionalFormatting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" customWidth="1"/>
    <col min="2" max="2" width="17.28125" style="5" bestFit="1" customWidth="1"/>
    <col min="3" max="3" width="18.8515625" style="5" bestFit="1" customWidth="1"/>
    <col min="4" max="4" width="22.00390625" style="5" bestFit="1" customWidth="1"/>
    <col min="5" max="5" width="13.7109375" style="5" customWidth="1"/>
    <col min="6" max="6" width="16.28125" style="5" bestFit="1" customWidth="1"/>
    <col min="7" max="7" width="17.421875" style="5" bestFit="1" customWidth="1"/>
    <col min="8" max="8" width="12.00390625" style="5" customWidth="1"/>
    <col min="9" max="9" width="13.421875" style="5" customWidth="1"/>
    <col min="10" max="10" width="9.140625" style="5" customWidth="1"/>
    <col min="11" max="16" width="10.7109375" style="5" bestFit="1" customWidth="1"/>
    <col min="17" max="16384" width="9.140625" style="5" customWidth="1"/>
  </cols>
  <sheetData>
    <row r="2" spans="2:7" ht="15">
      <c r="B2" s="173" t="s">
        <v>78</v>
      </c>
      <c r="C2" s="173"/>
      <c r="D2" s="173"/>
      <c r="E2" s="173"/>
      <c r="F2" s="13"/>
      <c r="G2" s="13"/>
    </row>
    <row r="3" spans="1:16" ht="15">
      <c r="A3" s="14"/>
      <c r="B3" s="14" t="s">
        <v>79</v>
      </c>
      <c r="C3" s="14" t="s">
        <v>80</v>
      </c>
      <c r="D3" s="14" t="s">
        <v>84</v>
      </c>
      <c r="E3" s="14" t="s">
        <v>81</v>
      </c>
      <c r="F3" s="14" t="s">
        <v>157</v>
      </c>
      <c r="G3" s="14" t="s">
        <v>156</v>
      </c>
      <c r="H3" s="174" t="s">
        <v>82</v>
      </c>
      <c r="I3" s="174"/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</row>
    <row r="4" spans="1:16" ht="15">
      <c r="A4" s="14">
        <v>2016</v>
      </c>
      <c r="B4" s="15">
        <f>'Приложение 4'!$K$10</f>
        <v>279162.6</v>
      </c>
      <c r="C4" s="15">
        <f>'Приложение 4'!$K$11</f>
        <v>18126.5</v>
      </c>
      <c r="D4" s="15">
        <f>'Приложение 4'!$K$12</f>
        <v>553.8</v>
      </c>
      <c r="E4" s="15">
        <f aca="true" t="shared" si="0" ref="E4:E9">B4+C4+D4</f>
        <v>297842.9</v>
      </c>
      <c r="F4" s="15">
        <f>'Приложение 4'!K18</f>
        <v>11646.6</v>
      </c>
      <c r="G4" s="15">
        <f>'Приложение 4'!K133</f>
        <v>286196.3</v>
      </c>
      <c r="H4" s="16">
        <f>'Приложение 4'!$K$9</f>
        <v>297842.9</v>
      </c>
      <c r="I4" s="17">
        <f aca="true" t="shared" si="1" ref="I4:I10">E4-H4</f>
        <v>0</v>
      </c>
      <c r="K4" s="18">
        <f>'Приложение 4'!K133</f>
        <v>286196.3</v>
      </c>
      <c r="L4" s="18">
        <f>'Приложение 4'!L133</f>
        <v>261766.4</v>
      </c>
      <c r="M4" s="18">
        <f>'Приложение 4'!M133</f>
        <v>287079.8</v>
      </c>
      <c r="N4" s="18">
        <f>'Приложение 4'!N133</f>
        <v>307130.9</v>
      </c>
      <c r="O4" s="18">
        <f>'Приложение 4'!O133</f>
        <v>297099.2</v>
      </c>
      <c r="P4" s="18">
        <f>'Приложение 4'!P133</f>
        <v>303051.2</v>
      </c>
    </row>
    <row r="5" spans="1:9" ht="15">
      <c r="A5" s="14">
        <v>2017</v>
      </c>
      <c r="B5" s="15">
        <f>'Приложение 4'!$L$10</f>
        <v>257474.5</v>
      </c>
      <c r="C5" s="15">
        <f>'Приложение 4'!$L$11</f>
        <v>6417.5</v>
      </c>
      <c r="D5" s="15">
        <f>'Приложение 4'!$L$12</f>
        <v>0</v>
      </c>
      <c r="E5" s="15">
        <f t="shared" si="0"/>
        <v>263892</v>
      </c>
      <c r="F5" s="15">
        <f>'Приложение 4'!L18</f>
        <v>2125.6</v>
      </c>
      <c r="G5" s="15">
        <f>'Приложение 4'!L133</f>
        <v>261766.4</v>
      </c>
      <c r="H5" s="16">
        <f>'Приложение 4'!$L$9</f>
        <v>263892</v>
      </c>
      <c r="I5" s="17">
        <f t="shared" si="1"/>
        <v>0</v>
      </c>
    </row>
    <row r="6" spans="1:9" ht="15">
      <c r="A6" s="14">
        <v>2018</v>
      </c>
      <c r="B6" s="15">
        <f>'Приложение 4'!$M$10</f>
        <v>282492.2</v>
      </c>
      <c r="C6" s="15">
        <f>'Приложение 4'!$M$11</f>
        <v>6639.4</v>
      </c>
      <c r="D6" s="15">
        <f>'Приложение 4'!$M$12</f>
        <v>474</v>
      </c>
      <c r="E6" s="15">
        <f t="shared" si="0"/>
        <v>289605.6</v>
      </c>
      <c r="F6" s="15">
        <f>'Приложение 4'!M18</f>
        <v>2525.8</v>
      </c>
      <c r="G6" s="15">
        <f>'Приложение 4'!M133</f>
        <v>287079.8</v>
      </c>
      <c r="H6" s="16">
        <f>'Приложение 4'!$M$9</f>
        <v>289605.6</v>
      </c>
      <c r="I6" s="17">
        <f t="shared" si="1"/>
        <v>0</v>
      </c>
    </row>
    <row r="7" spans="1:9" ht="15">
      <c r="A7" s="14">
        <v>2019</v>
      </c>
      <c r="B7" s="15">
        <f>'Приложение 4'!$N$10</f>
        <v>302300.9</v>
      </c>
      <c r="C7" s="15">
        <f>'Приложение 4'!$N$11</f>
        <v>7940.3</v>
      </c>
      <c r="D7" s="15">
        <f>'Приложение 4'!$N$12</f>
        <v>79.7</v>
      </c>
      <c r="E7" s="15">
        <f t="shared" si="0"/>
        <v>310320.9</v>
      </c>
      <c r="F7" s="15">
        <f>'Приложение 4'!N18</f>
        <v>3190</v>
      </c>
      <c r="G7" s="15">
        <f>'Приложение 4'!N133</f>
        <v>307130.9</v>
      </c>
      <c r="H7" s="16">
        <f>'Приложение 4'!$N$9</f>
        <v>310320.9</v>
      </c>
      <c r="I7" s="17">
        <f t="shared" si="1"/>
        <v>0</v>
      </c>
    </row>
    <row r="8" spans="1:9" ht="15">
      <c r="A8" s="14">
        <v>2020</v>
      </c>
      <c r="B8" s="15">
        <f>'Приложение 4'!$O$10</f>
        <v>290490.5</v>
      </c>
      <c r="C8" s="15">
        <f>'Приложение 4'!$O$11</f>
        <v>8235.1</v>
      </c>
      <c r="D8" s="15">
        <f>'Приложение 4'!$O$12</f>
        <v>83.6</v>
      </c>
      <c r="E8" s="15">
        <f t="shared" si="0"/>
        <v>298809.2</v>
      </c>
      <c r="F8" s="15">
        <f>'Приложение 4'!O18</f>
        <v>1710</v>
      </c>
      <c r="G8" s="15">
        <f>'Приложение 4'!O133</f>
        <v>297099.2</v>
      </c>
      <c r="H8" s="16">
        <f>'Приложение 4'!$O$9</f>
        <v>298809.2</v>
      </c>
      <c r="I8" s="17">
        <f t="shared" si="1"/>
        <v>0</v>
      </c>
    </row>
    <row r="9" spans="1:9" ht="15">
      <c r="A9" s="14">
        <v>2021</v>
      </c>
      <c r="B9" s="15">
        <f>'Приложение 4'!$P$10</f>
        <v>296191.2</v>
      </c>
      <c r="C9" s="15">
        <f>'Приложение 4'!$P$11</f>
        <v>8520.4</v>
      </c>
      <c r="D9" s="15">
        <f>'Приложение 4'!$P$12</f>
        <v>49.6</v>
      </c>
      <c r="E9" s="15">
        <f t="shared" si="0"/>
        <v>304761.2</v>
      </c>
      <c r="F9" s="15">
        <f>'Приложение 4'!P18</f>
        <v>1710</v>
      </c>
      <c r="G9" s="15">
        <f>'Приложение 4'!P133</f>
        <v>303051.2</v>
      </c>
      <c r="H9" s="16">
        <f>'Приложение 4'!$P$9</f>
        <v>304761.2</v>
      </c>
      <c r="I9" s="17">
        <f t="shared" si="1"/>
        <v>0</v>
      </c>
    </row>
    <row r="10" spans="1:9" ht="15">
      <c r="A10" s="19" t="s">
        <v>153</v>
      </c>
      <c r="B10" s="20">
        <f aca="true" t="shared" si="2" ref="B10:G10">SUM(B4:B9)</f>
        <v>1708111.9</v>
      </c>
      <c r="C10" s="20">
        <f t="shared" si="2"/>
        <v>55879.2</v>
      </c>
      <c r="D10" s="20">
        <f t="shared" si="2"/>
        <v>1240.7</v>
      </c>
      <c r="E10" s="20">
        <f t="shared" si="2"/>
        <v>1765231.8</v>
      </c>
      <c r="F10" s="20">
        <f t="shared" si="2"/>
        <v>22908</v>
      </c>
      <c r="G10" s="20">
        <f t="shared" si="2"/>
        <v>1742323.8</v>
      </c>
      <c r="H10" s="16">
        <f>'Приложение 4'!Q9</f>
        <v>1765231.8</v>
      </c>
      <c r="I10" s="17">
        <f t="shared" si="1"/>
        <v>0</v>
      </c>
    </row>
    <row r="11" spans="1:7" ht="15">
      <c r="A11" s="21"/>
      <c r="B11" s="22"/>
      <c r="C11" s="22"/>
      <c r="D11" s="22"/>
      <c r="E11" s="22"/>
      <c r="F11" s="175">
        <f>SUM(F10:G10)</f>
        <v>1765231.8</v>
      </c>
      <c r="G11" s="175"/>
    </row>
    <row r="12" spans="1:7" ht="15">
      <c r="A12" s="21"/>
      <c r="B12" s="22"/>
      <c r="C12" s="22"/>
      <c r="D12" s="22"/>
      <c r="E12" s="22"/>
      <c r="F12" s="22"/>
      <c r="G12" s="22"/>
    </row>
    <row r="13" spans="1:7" ht="15">
      <c r="A13" s="21"/>
      <c r="B13" s="22"/>
      <c r="C13" s="22"/>
      <c r="D13" s="22"/>
      <c r="E13" s="22"/>
      <c r="F13" s="22"/>
      <c r="G13" s="22"/>
    </row>
    <row r="14" spans="1:7" ht="15">
      <c r="A14" s="22"/>
      <c r="B14" s="22"/>
      <c r="C14" s="22"/>
      <c r="D14" s="22"/>
      <c r="E14" s="22"/>
      <c r="F14" s="22"/>
      <c r="G14" s="22"/>
    </row>
    <row r="17" spans="1:2" ht="15">
      <c r="A17" s="176" t="s">
        <v>116</v>
      </c>
      <c r="B17" s="176"/>
    </row>
    <row r="18" spans="1:2" ht="15">
      <c r="A18" s="14">
        <v>2018</v>
      </c>
      <c r="B18" s="14">
        <v>1</v>
      </c>
    </row>
    <row r="19" spans="1:2" ht="15">
      <c r="A19" s="14">
        <v>2019</v>
      </c>
      <c r="B19" s="14">
        <v>1</v>
      </c>
    </row>
    <row r="20" spans="1:2" ht="15">
      <c r="A20" s="14">
        <v>2020</v>
      </c>
      <c r="B20" s="14">
        <v>1</v>
      </c>
    </row>
    <row r="21" spans="1:2" ht="15">
      <c r="A21" s="14">
        <v>2021</v>
      </c>
      <c r="B21" s="14">
        <v>1</v>
      </c>
    </row>
    <row r="23" ht="15">
      <c r="B23" s="5" t="s">
        <v>159</v>
      </c>
    </row>
    <row r="24" spans="2:5" ht="15">
      <c r="B24" s="23">
        <f>'Приложение 4'!Q19</f>
        <v>22678.1</v>
      </c>
      <c r="C24" s="23">
        <f>'Приложение 4'!Q20</f>
        <v>229.9</v>
      </c>
      <c r="D24" s="23">
        <v>0</v>
      </c>
      <c r="E24" s="23">
        <f>'Приложение 4'!Q18</f>
        <v>22908</v>
      </c>
    </row>
    <row r="26" ht="15">
      <c r="B26" s="5" t="s">
        <v>158</v>
      </c>
    </row>
    <row r="27" spans="2:5" ht="15">
      <c r="B27" s="23">
        <f>'Приложение 4'!Q130</f>
        <v>1685433.8</v>
      </c>
      <c r="C27" s="23">
        <f>'Приложение 4'!Q131</f>
        <v>55649.3</v>
      </c>
      <c r="D27" s="23">
        <f>'Приложение 4'!Q132</f>
        <v>1240.7</v>
      </c>
      <c r="E27" s="23">
        <f>'Приложение 4'!Q129</f>
        <v>1742323.8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49">
      <selection activeCell="E15" sqref="E15:E20"/>
    </sheetView>
  </sheetViews>
  <sheetFormatPr defaultColWidth="9.140625" defaultRowHeight="15"/>
  <cols>
    <col min="1" max="3" width="9.140625" style="5" customWidth="1"/>
    <col min="4" max="7" width="10.140625" style="5" bestFit="1" customWidth="1"/>
    <col min="8" max="8" width="11.28125" style="5" bestFit="1" customWidth="1"/>
    <col min="9" max="9" width="12.00390625" style="5" customWidth="1"/>
    <col min="10" max="16384" width="9.140625" style="5" customWidth="1"/>
  </cols>
  <sheetData>
    <row r="1" spans="2:9" ht="15.75" thickBot="1">
      <c r="B1" s="182" t="s">
        <v>160</v>
      </c>
      <c r="C1" s="182"/>
      <c r="D1" s="182"/>
      <c r="E1" s="182"/>
      <c r="F1" s="182"/>
      <c r="G1" s="182"/>
      <c r="H1" s="182"/>
      <c r="I1" s="182"/>
    </row>
    <row r="2" spans="2:9" ht="39" thickBot="1">
      <c r="B2" s="177" t="s">
        <v>83</v>
      </c>
      <c r="C2" s="183"/>
      <c r="D2" s="178"/>
      <c r="E2" s="6" t="s">
        <v>79</v>
      </c>
      <c r="F2" s="6" t="s">
        <v>80</v>
      </c>
      <c r="G2" s="6" t="s">
        <v>84</v>
      </c>
      <c r="H2" s="6" t="s">
        <v>85</v>
      </c>
      <c r="I2" s="6" t="s">
        <v>81</v>
      </c>
    </row>
    <row r="3" spans="2:9" ht="15.75" customHeight="1" thickBot="1">
      <c r="B3" s="184" t="s">
        <v>86</v>
      </c>
      <c r="C3" s="179" t="s">
        <v>87</v>
      </c>
      <c r="D3" s="7" t="str">
        <f>CONCATENATE('Приложение 4'!$K$7," год")</f>
        <v>2016 год</v>
      </c>
      <c r="E3" s="8">
        <f>'Приложение 4'!$K$22</f>
        <v>300</v>
      </c>
      <c r="F3" s="8">
        <f>'Приложение 4'!$K$23</f>
        <v>0</v>
      </c>
      <c r="G3" s="8">
        <v>0</v>
      </c>
      <c r="H3" s="8">
        <v>0</v>
      </c>
      <c r="I3" s="8">
        <f>SUM(E3:H3)</f>
        <v>300</v>
      </c>
    </row>
    <row r="4" spans="2:9" ht="15.75" thickBot="1">
      <c r="B4" s="185"/>
      <c r="C4" s="180"/>
      <c r="D4" s="7" t="str">
        <f>CONCATENATE('Приложение 4'!$L$7," год")</f>
        <v>2017 год</v>
      </c>
      <c r="E4" s="8">
        <f>'Приложение 4'!$L$22</f>
        <v>500</v>
      </c>
      <c r="F4" s="8">
        <f>'Приложение 4'!$L$23</f>
        <v>0</v>
      </c>
      <c r="G4" s="8">
        <v>0</v>
      </c>
      <c r="H4" s="8">
        <v>0</v>
      </c>
      <c r="I4" s="8">
        <f aca="true" t="shared" si="0" ref="I4:I56">SUM(E4:H4)</f>
        <v>500</v>
      </c>
    </row>
    <row r="5" spans="2:9" ht="15.75" thickBot="1">
      <c r="B5" s="185"/>
      <c r="C5" s="180"/>
      <c r="D5" s="7" t="str">
        <f>CONCATENATE('Приложение 4'!$M$7," год")</f>
        <v>2018 год</v>
      </c>
      <c r="E5" s="8">
        <f>'Приложение 4'!$M$22</f>
        <v>531.4</v>
      </c>
      <c r="F5" s="8">
        <f>'Приложение 4'!$M$23</f>
        <v>0</v>
      </c>
      <c r="G5" s="8">
        <v>0</v>
      </c>
      <c r="H5" s="8">
        <v>0</v>
      </c>
      <c r="I5" s="8">
        <f t="shared" si="0"/>
        <v>531.4</v>
      </c>
    </row>
    <row r="6" spans="2:9" ht="15.75" thickBot="1">
      <c r="B6" s="185"/>
      <c r="C6" s="180"/>
      <c r="D6" s="7" t="str">
        <f>CONCATENATE('Приложение 4'!$N$7," год")</f>
        <v>2019 год</v>
      </c>
      <c r="E6" s="8">
        <f>'Приложение 4'!$N$22</f>
        <v>500</v>
      </c>
      <c r="F6" s="8">
        <f>'Приложение 4'!$N$23</f>
        <v>0</v>
      </c>
      <c r="G6" s="8">
        <v>0</v>
      </c>
      <c r="H6" s="8">
        <v>0</v>
      </c>
      <c r="I6" s="8">
        <f t="shared" si="0"/>
        <v>500</v>
      </c>
    </row>
    <row r="7" spans="2:9" ht="15.75" thickBot="1">
      <c r="B7" s="185"/>
      <c r="C7" s="180"/>
      <c r="D7" s="7" t="str">
        <f>CONCATENATE('Приложение 4'!$O$7," год")</f>
        <v>2020 год</v>
      </c>
      <c r="E7" s="8">
        <f>'Приложение 4'!$O$22</f>
        <v>500</v>
      </c>
      <c r="F7" s="8">
        <f>'Приложение 4'!$P$23</f>
        <v>0</v>
      </c>
      <c r="G7" s="8">
        <v>0</v>
      </c>
      <c r="H7" s="8">
        <v>0</v>
      </c>
      <c r="I7" s="8">
        <f t="shared" si="0"/>
        <v>500</v>
      </c>
    </row>
    <row r="8" spans="2:9" ht="15.75" thickBot="1">
      <c r="B8" s="185"/>
      <c r="C8" s="181"/>
      <c r="D8" s="7" t="str">
        <f>CONCATENATE('Приложение 4'!$P$7," год")</f>
        <v>2021 год</v>
      </c>
      <c r="E8" s="8">
        <f>'Приложение 4'!$P$22</f>
        <v>500</v>
      </c>
      <c r="F8" s="8">
        <f>'Приложение 4'!$O$23</f>
        <v>0</v>
      </c>
      <c r="G8" s="8">
        <v>0</v>
      </c>
      <c r="H8" s="8">
        <v>0</v>
      </c>
      <c r="I8" s="8">
        <f t="shared" si="0"/>
        <v>500</v>
      </c>
    </row>
    <row r="9" spans="2:9" ht="15.75" thickBot="1">
      <c r="B9" s="185"/>
      <c r="C9" s="179" t="s">
        <v>89</v>
      </c>
      <c r="D9" s="7" t="str">
        <f>D3</f>
        <v>2016 год</v>
      </c>
      <c r="E9" s="8">
        <f>'Приложение 4'!$K$31</f>
        <v>1550</v>
      </c>
      <c r="F9" s="8">
        <f>'Приложение 4'!$K$32</f>
        <v>0</v>
      </c>
      <c r="G9" s="8">
        <v>0</v>
      </c>
      <c r="H9" s="8">
        <v>0</v>
      </c>
      <c r="I9" s="8">
        <f t="shared" si="0"/>
        <v>1550</v>
      </c>
    </row>
    <row r="10" spans="2:9" ht="15.75" thickBot="1">
      <c r="B10" s="185"/>
      <c r="C10" s="180"/>
      <c r="D10" s="7" t="str">
        <f aca="true" t="shared" si="1" ref="D10:D56">D4</f>
        <v>2017 год</v>
      </c>
      <c r="E10" s="8">
        <f>'Приложение 4'!$L$31</f>
        <v>1500</v>
      </c>
      <c r="F10" s="8">
        <f>'Приложение 4'!$L$32</f>
        <v>0</v>
      </c>
      <c r="G10" s="8">
        <v>0</v>
      </c>
      <c r="H10" s="8">
        <v>0</v>
      </c>
      <c r="I10" s="8">
        <f>SUM(E10:H10)</f>
        <v>1500</v>
      </c>
    </row>
    <row r="11" spans="2:9" ht="15.75" thickBot="1">
      <c r="B11" s="185"/>
      <c r="C11" s="180"/>
      <c r="D11" s="7" t="str">
        <f t="shared" si="1"/>
        <v>2018 год</v>
      </c>
      <c r="E11" s="8">
        <f>'Приложение 4'!$M$31</f>
        <v>1870</v>
      </c>
      <c r="F11" s="8">
        <f>'Приложение 4'!$M$32</f>
        <v>0</v>
      </c>
      <c r="G11" s="8">
        <v>0</v>
      </c>
      <c r="H11" s="8">
        <v>0</v>
      </c>
      <c r="I11" s="8">
        <f t="shared" si="0"/>
        <v>1870</v>
      </c>
    </row>
    <row r="12" spans="2:9" ht="15.75" thickBot="1">
      <c r="B12" s="185"/>
      <c r="C12" s="180"/>
      <c r="D12" s="7" t="str">
        <f t="shared" si="1"/>
        <v>2019 год</v>
      </c>
      <c r="E12" s="8">
        <f>'Приложение 4'!$N$31</f>
        <v>2680</v>
      </c>
      <c r="F12" s="8">
        <f>'Приложение 4'!$N$32</f>
        <v>0</v>
      </c>
      <c r="G12" s="8">
        <v>0</v>
      </c>
      <c r="H12" s="8">
        <v>0</v>
      </c>
      <c r="I12" s="8">
        <f t="shared" si="0"/>
        <v>2680</v>
      </c>
    </row>
    <row r="13" spans="2:9" ht="15.75" thickBot="1">
      <c r="B13" s="185"/>
      <c r="C13" s="180"/>
      <c r="D13" s="7" t="str">
        <f t="shared" si="1"/>
        <v>2020 год</v>
      </c>
      <c r="E13" s="8">
        <f>'Приложение 4'!$O$31</f>
        <v>1200</v>
      </c>
      <c r="F13" s="8">
        <f>'Приложение 4'!$P$32</f>
        <v>0</v>
      </c>
      <c r="G13" s="8">
        <v>0</v>
      </c>
      <c r="H13" s="8">
        <v>0</v>
      </c>
      <c r="I13" s="8">
        <f t="shared" si="0"/>
        <v>1200</v>
      </c>
    </row>
    <row r="14" spans="2:9" ht="15.75" thickBot="1">
      <c r="B14" s="185"/>
      <c r="C14" s="181"/>
      <c r="D14" s="7" t="str">
        <f t="shared" si="1"/>
        <v>2021 год</v>
      </c>
      <c r="E14" s="8">
        <f>'Приложение 4'!$P$31</f>
        <v>1200</v>
      </c>
      <c r="F14" s="8">
        <f>'Приложение 4'!$O$32</f>
        <v>0</v>
      </c>
      <c r="G14" s="8">
        <v>0</v>
      </c>
      <c r="H14" s="8">
        <v>0</v>
      </c>
      <c r="I14" s="8">
        <f t="shared" si="0"/>
        <v>1200</v>
      </c>
    </row>
    <row r="15" spans="2:9" ht="15.75" thickBot="1">
      <c r="B15" s="185"/>
      <c r="C15" s="179" t="s">
        <v>90</v>
      </c>
      <c r="D15" s="7" t="str">
        <f>D9</f>
        <v>2016 год</v>
      </c>
      <c r="E15" s="8">
        <f>'Приложение 4'!$K$40</f>
        <v>0</v>
      </c>
      <c r="F15" s="8">
        <v>0</v>
      </c>
      <c r="G15" s="8">
        <v>0</v>
      </c>
      <c r="H15" s="8">
        <v>0</v>
      </c>
      <c r="I15" s="8">
        <f t="shared" si="0"/>
        <v>0</v>
      </c>
    </row>
    <row r="16" spans="2:9" ht="15.75" thickBot="1">
      <c r="B16" s="185"/>
      <c r="C16" s="180"/>
      <c r="D16" s="7" t="str">
        <f t="shared" si="1"/>
        <v>2017 год</v>
      </c>
      <c r="E16" s="8">
        <f>'Приложение 4'!$L$42</f>
        <v>10</v>
      </c>
      <c r="F16" s="8">
        <v>0</v>
      </c>
      <c r="G16" s="8">
        <v>0</v>
      </c>
      <c r="H16" s="8">
        <v>0</v>
      </c>
      <c r="I16" s="8">
        <f t="shared" si="0"/>
        <v>10</v>
      </c>
    </row>
    <row r="17" spans="2:9" ht="15.75" thickBot="1">
      <c r="B17" s="185"/>
      <c r="C17" s="180"/>
      <c r="D17" s="7" t="str">
        <f t="shared" si="1"/>
        <v>2018 год</v>
      </c>
      <c r="E17" s="8">
        <f>'Приложение 4'!$M$42</f>
        <v>10</v>
      </c>
      <c r="F17" s="8">
        <v>0</v>
      </c>
      <c r="G17" s="8">
        <v>0</v>
      </c>
      <c r="H17" s="8">
        <v>0</v>
      </c>
      <c r="I17" s="8">
        <f t="shared" si="0"/>
        <v>10</v>
      </c>
    </row>
    <row r="18" spans="2:9" ht="15.75" thickBot="1">
      <c r="B18" s="185"/>
      <c r="C18" s="180"/>
      <c r="D18" s="7" t="str">
        <f t="shared" si="1"/>
        <v>2019 год</v>
      </c>
      <c r="E18" s="8">
        <f>'Приложение 4'!$N$42</f>
        <v>10</v>
      </c>
      <c r="F18" s="8">
        <v>0</v>
      </c>
      <c r="G18" s="8">
        <v>0</v>
      </c>
      <c r="H18" s="8">
        <v>0</v>
      </c>
      <c r="I18" s="8">
        <f t="shared" si="0"/>
        <v>10</v>
      </c>
    </row>
    <row r="19" spans="2:9" ht="15.75" thickBot="1">
      <c r="B19" s="185"/>
      <c r="C19" s="180"/>
      <c r="D19" s="7" t="str">
        <f t="shared" si="1"/>
        <v>2020 год</v>
      </c>
      <c r="E19" s="8">
        <f>'Приложение 4'!$O$40</f>
        <v>0</v>
      </c>
      <c r="F19" s="8">
        <v>0</v>
      </c>
      <c r="G19" s="8">
        <v>0</v>
      </c>
      <c r="H19" s="8">
        <v>0</v>
      </c>
      <c r="I19" s="8">
        <f t="shared" si="0"/>
        <v>0</v>
      </c>
    </row>
    <row r="20" spans="2:9" ht="15.75" thickBot="1">
      <c r="B20" s="185"/>
      <c r="C20" s="181"/>
      <c r="D20" s="7" t="str">
        <f t="shared" si="1"/>
        <v>2021 год</v>
      </c>
      <c r="E20" s="8">
        <f>'Приложение 4'!$P$42</f>
        <v>10</v>
      </c>
      <c r="F20" s="8">
        <v>0</v>
      </c>
      <c r="G20" s="8">
        <v>0</v>
      </c>
      <c r="H20" s="8">
        <v>0</v>
      </c>
      <c r="I20" s="8">
        <f t="shared" si="0"/>
        <v>10</v>
      </c>
    </row>
    <row r="21" spans="2:9" ht="15.75" thickBot="1">
      <c r="B21" s="185"/>
      <c r="C21" s="179" t="s">
        <v>91</v>
      </c>
      <c r="D21" s="7" t="str">
        <f>D15</f>
        <v>2016 год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</row>
    <row r="22" spans="2:9" ht="15.75" thickBot="1">
      <c r="B22" s="185"/>
      <c r="C22" s="180"/>
      <c r="D22" s="7" t="str">
        <f t="shared" si="1"/>
        <v>2017 год</v>
      </c>
      <c r="E22" s="8">
        <v>0</v>
      </c>
      <c r="F22" s="8">
        <v>0</v>
      </c>
      <c r="G22" s="8">
        <v>0</v>
      </c>
      <c r="H22" s="8">
        <v>0</v>
      </c>
      <c r="I22" s="8">
        <f t="shared" si="0"/>
        <v>0</v>
      </c>
    </row>
    <row r="23" spans="2:9" ht="15.75" thickBot="1">
      <c r="B23" s="185"/>
      <c r="C23" s="180"/>
      <c r="D23" s="7" t="str">
        <f t="shared" si="1"/>
        <v>2018 год</v>
      </c>
      <c r="E23" s="8">
        <v>0</v>
      </c>
      <c r="F23" s="8">
        <v>0</v>
      </c>
      <c r="G23" s="8">
        <v>0</v>
      </c>
      <c r="H23" s="8">
        <v>0</v>
      </c>
      <c r="I23" s="8">
        <f t="shared" si="0"/>
        <v>0</v>
      </c>
    </row>
    <row r="24" spans="2:9" ht="15.75" thickBot="1">
      <c r="B24" s="185"/>
      <c r="C24" s="180"/>
      <c r="D24" s="7" t="str">
        <f t="shared" si="1"/>
        <v>2019 год</v>
      </c>
      <c r="E24" s="8">
        <v>0</v>
      </c>
      <c r="F24" s="8">
        <v>0</v>
      </c>
      <c r="G24" s="8">
        <v>0</v>
      </c>
      <c r="H24" s="8">
        <v>0</v>
      </c>
      <c r="I24" s="8">
        <f t="shared" si="0"/>
        <v>0</v>
      </c>
    </row>
    <row r="25" spans="2:9" ht="15.75" thickBot="1">
      <c r="B25" s="185"/>
      <c r="C25" s="180"/>
      <c r="D25" s="7" t="str">
        <f t="shared" si="1"/>
        <v>2020 год</v>
      </c>
      <c r="E25" s="8">
        <v>0</v>
      </c>
      <c r="F25" s="8">
        <v>0</v>
      </c>
      <c r="G25" s="8">
        <v>0</v>
      </c>
      <c r="H25" s="8">
        <v>0</v>
      </c>
      <c r="I25" s="8">
        <f t="shared" si="0"/>
        <v>0</v>
      </c>
    </row>
    <row r="26" spans="2:9" ht="15.75" thickBot="1">
      <c r="B26" s="185"/>
      <c r="C26" s="181"/>
      <c r="D26" s="7" t="str">
        <f t="shared" si="1"/>
        <v>2021 год</v>
      </c>
      <c r="E26" s="8">
        <v>0</v>
      </c>
      <c r="F26" s="8">
        <v>0</v>
      </c>
      <c r="G26" s="8">
        <v>0</v>
      </c>
      <c r="H26" s="8">
        <v>0</v>
      </c>
      <c r="I26" s="8">
        <f t="shared" si="0"/>
        <v>0</v>
      </c>
    </row>
    <row r="27" spans="2:9" ht="15.75" thickBot="1">
      <c r="B27" s="185"/>
      <c r="C27" s="179" t="s">
        <v>92</v>
      </c>
      <c r="D27" s="7" t="str">
        <f>D21</f>
        <v>2016 год</v>
      </c>
      <c r="E27" s="8">
        <v>0</v>
      </c>
      <c r="F27" s="8">
        <v>0</v>
      </c>
      <c r="G27" s="8">
        <v>0</v>
      </c>
      <c r="H27" s="8">
        <v>0</v>
      </c>
      <c r="I27" s="8">
        <f t="shared" si="0"/>
        <v>0</v>
      </c>
    </row>
    <row r="28" spans="2:9" ht="15.75" thickBot="1">
      <c r="B28" s="185"/>
      <c r="C28" s="180"/>
      <c r="D28" s="7" t="str">
        <f t="shared" si="1"/>
        <v>2017 год</v>
      </c>
      <c r="E28" s="8">
        <v>0</v>
      </c>
      <c r="F28" s="8">
        <v>0</v>
      </c>
      <c r="G28" s="8">
        <v>0</v>
      </c>
      <c r="H28" s="8">
        <v>0</v>
      </c>
      <c r="I28" s="8">
        <f t="shared" si="0"/>
        <v>0</v>
      </c>
    </row>
    <row r="29" spans="2:9" ht="15.75" thickBot="1">
      <c r="B29" s="185"/>
      <c r="C29" s="180"/>
      <c r="D29" s="7" t="str">
        <f t="shared" si="1"/>
        <v>2018 год</v>
      </c>
      <c r="E29" s="8">
        <v>0</v>
      </c>
      <c r="F29" s="8">
        <v>0</v>
      </c>
      <c r="G29" s="8">
        <v>0</v>
      </c>
      <c r="H29" s="8">
        <v>0</v>
      </c>
      <c r="I29" s="8">
        <f t="shared" si="0"/>
        <v>0</v>
      </c>
    </row>
    <row r="30" spans="2:9" ht="15.75" thickBot="1">
      <c r="B30" s="185"/>
      <c r="C30" s="180"/>
      <c r="D30" s="7" t="str">
        <f t="shared" si="1"/>
        <v>2019 год</v>
      </c>
      <c r="E30" s="8">
        <v>0</v>
      </c>
      <c r="F30" s="8">
        <v>0</v>
      </c>
      <c r="G30" s="8">
        <v>0</v>
      </c>
      <c r="H30" s="8">
        <v>0</v>
      </c>
      <c r="I30" s="8">
        <f t="shared" si="0"/>
        <v>0</v>
      </c>
    </row>
    <row r="31" spans="2:9" ht="15.75" thickBot="1">
      <c r="B31" s="185"/>
      <c r="C31" s="180"/>
      <c r="D31" s="7" t="str">
        <f t="shared" si="1"/>
        <v>2020 год</v>
      </c>
      <c r="E31" s="8">
        <v>0</v>
      </c>
      <c r="F31" s="8">
        <v>0</v>
      </c>
      <c r="G31" s="8">
        <v>0</v>
      </c>
      <c r="H31" s="8">
        <v>0</v>
      </c>
      <c r="I31" s="8">
        <f t="shared" si="0"/>
        <v>0</v>
      </c>
    </row>
    <row r="32" spans="2:9" ht="15.75" thickBot="1">
      <c r="B32" s="185"/>
      <c r="C32" s="181"/>
      <c r="D32" s="7" t="str">
        <f t="shared" si="1"/>
        <v>2021 год</v>
      </c>
      <c r="E32" s="8">
        <v>0</v>
      </c>
      <c r="F32" s="8">
        <v>0</v>
      </c>
      <c r="G32" s="8">
        <v>0</v>
      </c>
      <c r="H32" s="8">
        <v>0</v>
      </c>
      <c r="I32" s="8">
        <f t="shared" si="0"/>
        <v>0</v>
      </c>
    </row>
    <row r="33" spans="2:9" ht="15.75" thickBot="1">
      <c r="B33" s="185"/>
      <c r="C33" s="179" t="s">
        <v>93</v>
      </c>
      <c r="D33" s="7" t="str">
        <f>D27</f>
        <v>2016 год</v>
      </c>
      <c r="E33" s="8">
        <f>'Приложение 4'!$K$78</f>
        <v>9680.3</v>
      </c>
      <c r="F33" s="8">
        <f>'Приложение 4'!$K$79</f>
        <v>0</v>
      </c>
      <c r="G33" s="8">
        <v>0</v>
      </c>
      <c r="H33" s="8">
        <v>0</v>
      </c>
      <c r="I33" s="8">
        <f t="shared" si="0"/>
        <v>9680.3</v>
      </c>
    </row>
    <row r="34" spans="2:9" ht="15.75" thickBot="1">
      <c r="B34" s="185"/>
      <c r="C34" s="180"/>
      <c r="D34" s="7" t="str">
        <f t="shared" si="1"/>
        <v>2017 год</v>
      </c>
      <c r="E34" s="8">
        <f>'Приложение 4'!$L$78</f>
        <v>0</v>
      </c>
      <c r="F34" s="8">
        <f>'Приложение 4'!$L$79</f>
        <v>0</v>
      </c>
      <c r="G34" s="8">
        <v>0</v>
      </c>
      <c r="H34" s="8">
        <v>0</v>
      </c>
      <c r="I34" s="8">
        <f t="shared" si="0"/>
        <v>0</v>
      </c>
    </row>
    <row r="35" spans="2:9" ht="15.75" thickBot="1">
      <c r="B35" s="185"/>
      <c r="C35" s="180"/>
      <c r="D35" s="7" t="str">
        <f t="shared" si="1"/>
        <v>2018 год</v>
      </c>
      <c r="E35" s="8">
        <f>'Приложение 4'!$M$78</f>
        <v>0</v>
      </c>
      <c r="F35" s="8">
        <f>'Приложение 4'!$M$79</f>
        <v>0</v>
      </c>
      <c r="G35" s="8">
        <v>0</v>
      </c>
      <c r="H35" s="8">
        <v>0</v>
      </c>
      <c r="I35" s="8">
        <f t="shared" si="0"/>
        <v>0</v>
      </c>
    </row>
    <row r="36" spans="2:9" ht="15.75" thickBot="1">
      <c r="B36" s="185"/>
      <c r="C36" s="180"/>
      <c r="D36" s="7" t="str">
        <f t="shared" si="1"/>
        <v>2019 год</v>
      </c>
      <c r="E36" s="8">
        <f>'Приложение 4'!$N$78</f>
        <v>0</v>
      </c>
      <c r="F36" s="8">
        <f>'Приложение 4'!$N$79</f>
        <v>0</v>
      </c>
      <c r="G36" s="8">
        <v>0</v>
      </c>
      <c r="H36" s="8">
        <v>0</v>
      </c>
      <c r="I36" s="8">
        <f t="shared" si="0"/>
        <v>0</v>
      </c>
    </row>
    <row r="37" spans="2:9" ht="15.75" thickBot="1">
      <c r="B37" s="185"/>
      <c r="C37" s="180"/>
      <c r="D37" s="7" t="str">
        <f t="shared" si="1"/>
        <v>2020 год</v>
      </c>
      <c r="E37" s="8">
        <f>'Приложение 4'!$O$78</f>
        <v>0</v>
      </c>
      <c r="F37" s="8">
        <f>'Приложение 4'!$O$79</f>
        <v>0</v>
      </c>
      <c r="G37" s="8">
        <v>0</v>
      </c>
      <c r="H37" s="8">
        <v>0</v>
      </c>
      <c r="I37" s="8">
        <f t="shared" si="0"/>
        <v>0</v>
      </c>
    </row>
    <row r="38" spans="2:9" ht="15.75" thickBot="1">
      <c r="B38" s="185"/>
      <c r="C38" s="181"/>
      <c r="D38" s="7" t="str">
        <f t="shared" si="1"/>
        <v>2021 год</v>
      </c>
      <c r="E38" s="8">
        <f>'Приложение 4'!$P$78</f>
        <v>0</v>
      </c>
      <c r="F38" s="8">
        <f>'Приложение 4'!$P$79</f>
        <v>0</v>
      </c>
      <c r="G38" s="8">
        <v>0</v>
      </c>
      <c r="H38" s="8">
        <v>0</v>
      </c>
      <c r="I38" s="8">
        <f t="shared" si="0"/>
        <v>0</v>
      </c>
    </row>
    <row r="39" spans="2:9" ht="15.75" thickBot="1">
      <c r="B39" s="185"/>
      <c r="C39" s="179" t="s">
        <v>94</v>
      </c>
      <c r="D39" s="7" t="str">
        <f>D33</f>
        <v>2016 год</v>
      </c>
      <c r="E39" s="8">
        <v>0</v>
      </c>
      <c r="F39" s="8">
        <v>0</v>
      </c>
      <c r="G39" s="8">
        <v>0</v>
      </c>
      <c r="H39" s="8">
        <v>0</v>
      </c>
      <c r="I39" s="8">
        <f t="shared" si="0"/>
        <v>0</v>
      </c>
    </row>
    <row r="40" spans="2:9" ht="15.75" thickBot="1">
      <c r="B40" s="185"/>
      <c r="C40" s="180"/>
      <c r="D40" s="7" t="str">
        <f t="shared" si="1"/>
        <v>2017 год</v>
      </c>
      <c r="E40" s="8">
        <v>0</v>
      </c>
      <c r="F40" s="8">
        <v>0</v>
      </c>
      <c r="G40" s="8">
        <v>0</v>
      </c>
      <c r="H40" s="8">
        <v>0</v>
      </c>
      <c r="I40" s="8">
        <f t="shared" si="0"/>
        <v>0</v>
      </c>
    </row>
    <row r="41" spans="2:9" ht="15.75" thickBot="1">
      <c r="B41" s="185"/>
      <c r="C41" s="180"/>
      <c r="D41" s="7" t="str">
        <f t="shared" si="1"/>
        <v>2018 год</v>
      </c>
      <c r="E41" s="8">
        <v>0</v>
      </c>
      <c r="F41" s="8">
        <v>0</v>
      </c>
      <c r="G41" s="8">
        <v>0</v>
      </c>
      <c r="H41" s="8">
        <v>0</v>
      </c>
      <c r="I41" s="8">
        <f t="shared" si="0"/>
        <v>0</v>
      </c>
    </row>
    <row r="42" spans="2:9" ht="15.75" thickBot="1">
      <c r="B42" s="185"/>
      <c r="C42" s="180"/>
      <c r="D42" s="7" t="str">
        <f t="shared" si="1"/>
        <v>2019 год</v>
      </c>
      <c r="E42" s="8">
        <v>0</v>
      </c>
      <c r="F42" s="8">
        <v>0</v>
      </c>
      <c r="G42" s="8">
        <v>0</v>
      </c>
      <c r="H42" s="8">
        <v>0</v>
      </c>
      <c r="I42" s="8">
        <f t="shared" si="0"/>
        <v>0</v>
      </c>
    </row>
    <row r="43" spans="2:9" ht="15.75" thickBot="1">
      <c r="B43" s="185"/>
      <c r="C43" s="180"/>
      <c r="D43" s="7" t="str">
        <f t="shared" si="1"/>
        <v>2020 год</v>
      </c>
      <c r="E43" s="8">
        <v>0</v>
      </c>
      <c r="F43" s="8">
        <v>0</v>
      </c>
      <c r="G43" s="8">
        <v>0</v>
      </c>
      <c r="H43" s="8">
        <v>0</v>
      </c>
      <c r="I43" s="8">
        <f t="shared" si="0"/>
        <v>0</v>
      </c>
    </row>
    <row r="44" spans="2:9" ht="15.75" thickBot="1">
      <c r="B44" s="185"/>
      <c r="C44" s="181"/>
      <c r="D44" s="7" t="str">
        <f t="shared" si="1"/>
        <v>2021 год</v>
      </c>
      <c r="E44" s="8">
        <v>0</v>
      </c>
      <c r="F44" s="8">
        <v>0</v>
      </c>
      <c r="G44" s="8">
        <v>0</v>
      </c>
      <c r="H44" s="8">
        <v>0</v>
      </c>
      <c r="I44" s="8">
        <f t="shared" si="0"/>
        <v>0</v>
      </c>
    </row>
    <row r="45" spans="2:9" ht="15.75" thickBot="1">
      <c r="B45" s="185"/>
      <c r="C45" s="179" t="s">
        <v>95</v>
      </c>
      <c r="D45" s="7" t="str">
        <f>D39</f>
        <v>2016 год</v>
      </c>
      <c r="E45" s="8">
        <f>'Приложение 4'!$K$105</f>
        <v>38.8</v>
      </c>
      <c r="F45" s="8">
        <f>'Приложение 4'!$K$106</f>
        <v>77.5</v>
      </c>
      <c r="G45" s="8">
        <v>0</v>
      </c>
      <c r="H45" s="8">
        <v>0</v>
      </c>
      <c r="I45" s="8">
        <f t="shared" si="0"/>
        <v>116.3</v>
      </c>
    </row>
    <row r="46" spans="2:9" ht="15.75" thickBot="1">
      <c r="B46" s="185"/>
      <c r="C46" s="180"/>
      <c r="D46" s="7" t="str">
        <f t="shared" si="1"/>
        <v>2017 год</v>
      </c>
      <c r="E46" s="8">
        <f>'Приложение 4'!$L$105</f>
        <v>38.8</v>
      </c>
      <c r="F46" s="8">
        <f>'Приложение 4'!$L$106</f>
        <v>76.8</v>
      </c>
      <c r="G46" s="8">
        <v>0</v>
      </c>
      <c r="H46" s="8">
        <v>0</v>
      </c>
      <c r="I46" s="8">
        <f t="shared" si="0"/>
        <v>115.6</v>
      </c>
    </row>
    <row r="47" spans="2:9" ht="15.75" thickBot="1">
      <c r="B47" s="185"/>
      <c r="C47" s="180"/>
      <c r="D47" s="7" t="str">
        <f t="shared" si="1"/>
        <v>2018 год</v>
      </c>
      <c r="E47" s="8">
        <f>'Приложение 4'!$M$105</f>
        <v>38.8</v>
      </c>
      <c r="F47" s="8">
        <f>'Приложение 4'!$M$106</f>
        <v>75.6</v>
      </c>
      <c r="G47" s="8">
        <v>0</v>
      </c>
      <c r="H47" s="8">
        <v>0</v>
      </c>
      <c r="I47" s="8">
        <f t="shared" si="0"/>
        <v>114.4</v>
      </c>
    </row>
    <row r="48" spans="2:9" ht="15.75" thickBot="1">
      <c r="B48" s="185"/>
      <c r="C48" s="180"/>
      <c r="D48" s="7" t="str">
        <f t="shared" si="1"/>
        <v>2019 год</v>
      </c>
      <c r="E48" s="8">
        <f>'Приложение 4'!$N$105</f>
        <v>0</v>
      </c>
      <c r="F48" s="8">
        <f>'Приложение 4'!$N$106</f>
        <v>0</v>
      </c>
      <c r="G48" s="8">
        <v>0</v>
      </c>
      <c r="H48" s="8">
        <v>0</v>
      </c>
      <c r="I48" s="8">
        <f t="shared" si="0"/>
        <v>0</v>
      </c>
    </row>
    <row r="49" spans="2:9" ht="15.75" thickBot="1">
      <c r="B49" s="185"/>
      <c r="C49" s="180"/>
      <c r="D49" s="7" t="str">
        <f t="shared" si="1"/>
        <v>2020 год</v>
      </c>
      <c r="E49" s="8">
        <f>'Приложение 4'!$O$105</f>
        <v>0</v>
      </c>
      <c r="F49" s="8">
        <f>'Приложение 4'!$O$106</f>
        <v>0</v>
      </c>
      <c r="G49" s="8">
        <v>0</v>
      </c>
      <c r="H49" s="8">
        <v>0</v>
      </c>
      <c r="I49" s="8">
        <f t="shared" si="0"/>
        <v>0</v>
      </c>
    </row>
    <row r="50" spans="2:9" ht="15.75" thickBot="1">
      <c r="B50" s="185"/>
      <c r="C50" s="181"/>
      <c r="D50" s="7" t="str">
        <f t="shared" si="1"/>
        <v>2021 год</v>
      </c>
      <c r="E50" s="8">
        <f>'Приложение 4'!$P$105</f>
        <v>0</v>
      </c>
      <c r="F50" s="8">
        <f>'Приложение 4'!$P$106</f>
        <v>0</v>
      </c>
      <c r="G50" s="8">
        <v>0</v>
      </c>
      <c r="H50" s="8">
        <v>0</v>
      </c>
      <c r="I50" s="8">
        <f t="shared" si="0"/>
        <v>0</v>
      </c>
    </row>
    <row r="51" spans="2:9" ht="15.75" thickBot="1">
      <c r="B51" s="185"/>
      <c r="C51" s="179" t="s">
        <v>96</v>
      </c>
      <c r="D51" s="7" t="str">
        <f>D45</f>
        <v>2016 год</v>
      </c>
      <c r="E51" s="8">
        <v>0</v>
      </c>
      <c r="F51" s="8">
        <v>0</v>
      </c>
      <c r="G51" s="8">
        <v>0</v>
      </c>
      <c r="H51" s="8">
        <v>0</v>
      </c>
      <c r="I51" s="8">
        <f t="shared" si="0"/>
        <v>0</v>
      </c>
    </row>
    <row r="52" spans="2:9" ht="15.75" thickBot="1">
      <c r="B52" s="185"/>
      <c r="C52" s="180"/>
      <c r="D52" s="7" t="str">
        <f t="shared" si="1"/>
        <v>2017 год</v>
      </c>
      <c r="E52" s="8">
        <v>0</v>
      </c>
      <c r="F52" s="8">
        <v>0</v>
      </c>
      <c r="G52" s="8">
        <v>0</v>
      </c>
      <c r="H52" s="8">
        <v>0</v>
      </c>
      <c r="I52" s="8">
        <f t="shared" si="0"/>
        <v>0</v>
      </c>
    </row>
    <row r="53" spans="2:9" ht="15.75" thickBot="1">
      <c r="B53" s="185"/>
      <c r="C53" s="180"/>
      <c r="D53" s="7" t="str">
        <f t="shared" si="1"/>
        <v>2018 год</v>
      </c>
      <c r="E53" s="8">
        <v>0</v>
      </c>
      <c r="F53" s="8">
        <v>0</v>
      </c>
      <c r="G53" s="8">
        <v>0</v>
      </c>
      <c r="H53" s="8">
        <v>0</v>
      </c>
      <c r="I53" s="8">
        <f t="shared" si="0"/>
        <v>0</v>
      </c>
    </row>
    <row r="54" spans="2:9" ht="15.75" thickBot="1">
      <c r="B54" s="185"/>
      <c r="C54" s="180"/>
      <c r="D54" s="7" t="str">
        <f t="shared" si="1"/>
        <v>2019 год</v>
      </c>
      <c r="E54" s="8">
        <v>0</v>
      </c>
      <c r="F54" s="8">
        <v>0</v>
      </c>
      <c r="G54" s="8">
        <v>0</v>
      </c>
      <c r="H54" s="8">
        <v>0</v>
      </c>
      <c r="I54" s="8">
        <f t="shared" si="0"/>
        <v>0</v>
      </c>
    </row>
    <row r="55" spans="2:9" ht="15.75" thickBot="1">
      <c r="B55" s="185"/>
      <c r="C55" s="180"/>
      <c r="D55" s="7" t="str">
        <f t="shared" si="1"/>
        <v>2020 год</v>
      </c>
      <c r="E55" s="8">
        <v>0</v>
      </c>
      <c r="F55" s="8">
        <v>0</v>
      </c>
      <c r="G55" s="8">
        <v>0</v>
      </c>
      <c r="H55" s="8">
        <v>0</v>
      </c>
      <c r="I55" s="8">
        <f t="shared" si="0"/>
        <v>0</v>
      </c>
    </row>
    <row r="56" spans="2:9" ht="15.75" thickBot="1">
      <c r="B56" s="186"/>
      <c r="C56" s="181"/>
      <c r="D56" s="7" t="str">
        <f t="shared" si="1"/>
        <v>2021 год</v>
      </c>
      <c r="E56" s="8">
        <v>0</v>
      </c>
      <c r="F56" s="8">
        <v>0</v>
      </c>
      <c r="G56" s="8">
        <v>0</v>
      </c>
      <c r="H56" s="8">
        <v>0</v>
      </c>
      <c r="I56" s="8">
        <f t="shared" si="0"/>
        <v>0</v>
      </c>
    </row>
    <row r="57" spans="2:9" ht="15.75" customHeight="1" thickBot="1">
      <c r="B57" s="177" t="s">
        <v>97</v>
      </c>
      <c r="C57" s="183"/>
      <c r="D57" s="178"/>
      <c r="E57" s="8">
        <f>SUM(E3:E56)</f>
        <v>22668.1</v>
      </c>
      <c r="F57" s="8">
        <f>SUM(F3:F56)</f>
        <v>229.9</v>
      </c>
      <c r="G57" s="8">
        <v>0</v>
      </c>
      <c r="H57" s="8">
        <v>0</v>
      </c>
      <c r="I57" s="8">
        <f>SUM(I3:I56)</f>
        <v>22898</v>
      </c>
    </row>
    <row r="58" spans="9:10" ht="15">
      <c r="I58" s="9" t="str">
        <f>IF('Приложение 4'!Q18=I57,"+","-")</f>
        <v>-</v>
      </c>
      <c r="J58" s="10"/>
    </row>
    <row r="62" spans="2:5" ht="15.75" thickBot="1">
      <c r="B62" s="187" t="s">
        <v>161</v>
      </c>
      <c r="C62" s="187"/>
      <c r="D62" s="187"/>
      <c r="E62" s="187"/>
    </row>
    <row r="63" spans="2:5" ht="153.75" thickBot="1">
      <c r="B63" s="177" t="s">
        <v>99</v>
      </c>
      <c r="C63" s="178"/>
      <c r="D63" s="11" t="s">
        <v>101</v>
      </c>
      <c r="E63" s="11" t="s">
        <v>102</v>
      </c>
    </row>
    <row r="64" spans="2:5" ht="33.75" customHeight="1" thickBot="1">
      <c r="B64" s="179" t="s">
        <v>121</v>
      </c>
      <c r="C64" s="7" t="s">
        <v>88</v>
      </c>
      <c r="D64" s="12">
        <f>'Приложение 4'!$K$133</f>
        <v>286196.3</v>
      </c>
      <c r="E64" s="12">
        <f>SUM('Приложение 4'!K139:K144)+SUM('Приложение 4'!K134:K135)</f>
        <v>13597</v>
      </c>
    </row>
    <row r="65" spans="2:5" ht="33.75" customHeight="1" thickBot="1">
      <c r="B65" s="180"/>
      <c r="C65" s="7" t="s">
        <v>98</v>
      </c>
      <c r="D65" s="12">
        <f>'Приложение 4'!$L$133</f>
        <v>261766.4</v>
      </c>
      <c r="E65" s="12">
        <f>SUM('Приложение 4'!L139:L144)+'Приложение 4'!L134</f>
        <v>6340.7</v>
      </c>
    </row>
    <row r="66" spans="2:5" ht="33.75" customHeight="1" thickBot="1">
      <c r="B66" s="180"/>
      <c r="C66" s="7" t="s">
        <v>117</v>
      </c>
      <c r="D66" s="12">
        <f>'Приложение 4'!$M$133</f>
        <v>287079.8</v>
      </c>
      <c r="E66" s="12">
        <f>SUM('Приложение 4'!M139:M144)+'Приложение 4'!M134</f>
        <v>6306.8</v>
      </c>
    </row>
    <row r="67" spans="2:5" ht="33.75" customHeight="1" thickBot="1">
      <c r="B67" s="180"/>
      <c r="C67" s="7" t="s">
        <v>118</v>
      </c>
      <c r="D67" s="12">
        <f>'Приложение 4'!$N$133</f>
        <v>307130.9</v>
      </c>
      <c r="E67" s="12">
        <f>SUM('Приложение 4'!N139:N144)+'Приложение 4'!N134</f>
        <v>6604</v>
      </c>
    </row>
    <row r="68" spans="2:5" ht="33.75" customHeight="1" thickBot="1">
      <c r="B68" s="180"/>
      <c r="C68" s="7" t="s">
        <v>119</v>
      </c>
      <c r="D68" s="12">
        <f>'Приложение 4'!$O$133</f>
        <v>297099.2</v>
      </c>
      <c r="E68" s="12">
        <f>SUM('Приложение 4'!O139:O144)+'Приложение 4'!O134</f>
        <v>6849.2</v>
      </c>
    </row>
    <row r="69" spans="2:5" ht="33.75" customHeight="1" thickBot="1">
      <c r="B69" s="181"/>
      <c r="C69" s="7" t="s">
        <v>120</v>
      </c>
      <c r="D69" s="12">
        <f>'Приложение 4'!$P$133</f>
        <v>303051.2</v>
      </c>
      <c r="E69" s="12">
        <f>SUM('Приложение 4'!P139:P144)+'Приложение 4'!P134</f>
        <v>7048.6</v>
      </c>
    </row>
    <row r="70" spans="2:5" ht="15.75" thickBot="1">
      <c r="B70" s="177" t="s">
        <v>100</v>
      </c>
      <c r="C70" s="178"/>
      <c r="D70" s="12">
        <f>SUM(D64:D69)</f>
        <v>1742323.8</v>
      </c>
      <c r="E70" s="12">
        <f>SUM(E64:E69)</f>
        <v>46746.3</v>
      </c>
    </row>
    <row r="71" ht="15">
      <c r="E71" s="9" t="str">
        <f>IF(SUM('Приложение 4'!Q131:Q132)=E70,"+","-")</f>
        <v>-</v>
      </c>
    </row>
  </sheetData>
  <sheetProtection/>
  <mergeCells count="17">
    <mergeCell ref="B62:E62"/>
    <mergeCell ref="C27:C32"/>
    <mergeCell ref="C33:C38"/>
    <mergeCell ref="C45:C50"/>
    <mergeCell ref="B57:D57"/>
    <mergeCell ref="C39:C44"/>
    <mergeCell ref="C51:C56"/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Власова Светлана Николаевна</cp:lastModifiedBy>
  <cp:lastPrinted>2019-05-29T12:09:56Z</cp:lastPrinted>
  <dcterms:created xsi:type="dcterms:W3CDTF">2013-08-13T06:57:14Z</dcterms:created>
  <dcterms:modified xsi:type="dcterms:W3CDTF">2019-08-15T09:13:46Z</dcterms:modified>
  <cp:category/>
  <cp:version/>
  <cp:contentType/>
  <cp:contentStatus/>
</cp:coreProperties>
</file>