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170" windowHeight="12390" activeTab="0"/>
  </bookViews>
  <sheets>
    <sheet name="Лист1" sheetId="1" r:id="rId1"/>
    <sheet name="Лист2" sheetId="2" r:id="rId2"/>
    <sheet name="СТРУКТУРА" sheetId="3" r:id="rId3"/>
  </sheets>
  <definedNames>
    <definedName name="_xlnm.Print_Area" localSheetId="0">'Лист1'!$A$1:$Q$162</definedName>
  </definedNames>
  <calcPr fullCalcOnLoad="1"/>
</workbook>
</file>

<file path=xl/comments3.xml><?xml version="1.0" encoding="utf-8"?>
<comments xmlns="http://schemas.openxmlformats.org/spreadsheetml/2006/main">
  <authors>
    <author>degid</author>
  </authors>
  <commentList>
    <comment ref="A4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недостаточно показателей цели</t>
        </r>
      </text>
    </comment>
    <comment ref="E9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звучит как мероприятие. Откорректировать формулировку.  См. методич.указания</t>
        </r>
      </text>
    </comment>
  </commentList>
</comments>
</file>

<file path=xl/sharedStrings.xml><?xml version="1.0" encoding="utf-8"?>
<sst xmlns="http://schemas.openxmlformats.org/spreadsheetml/2006/main" count="539" uniqueCount="137">
  <si>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</si>
  <si>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</si>
  <si>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</si>
  <si>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</si>
  <si>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</si>
  <si>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</si>
  <si>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</si>
  <si>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</si>
  <si>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</si>
  <si>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</si>
  <si>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</si>
  <si>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</si>
  <si>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</si>
  <si>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</si>
  <si>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0,55</t>
  </si>
  <si>
    <t>час.</t>
  </si>
  <si>
    <t>процент</t>
  </si>
  <si>
    <t>утверждённой постановлением  Администрации Северодвинска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</si>
  <si>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</si>
  <si>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</si>
  <si>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>П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</si>
  <si>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</si>
  <si>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</si>
  <si>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</si>
  <si>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</si>
  <si>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</si>
  <si>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</si>
  <si>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</si>
  <si>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местный бюджет</t>
  </si>
  <si>
    <t>областной бюджет</t>
  </si>
  <si>
    <t>Источник финансирования</t>
  </si>
  <si>
    <t>Показатель 1  «Количество разработанных документов»</t>
  </si>
  <si>
    <t>Показатель 1 «Количество опубликованных сообщений»</t>
  </si>
  <si>
    <t>Показатель 1  «Количество разработанных и утвержденных документов на выполнение муниципального задания МАСОУ  «Строитель» на год»</t>
  </si>
  <si>
    <t>Показатель 2 «Уровень выполнения муниципального задания МАСОУ «Строитель»</t>
  </si>
  <si>
    <t>Показатель 1  «Количество участников ежегодно проводимых официальных муниципальных физкультурных мероприятий и спортивных мероприятий»</t>
  </si>
  <si>
    <t xml:space="preserve"> Задача 1 «Развитие физической культуры и массового спорта»</t>
  </si>
  <si>
    <t>Задача 1 «Улучшение технического состояния спортивных объектов МАСОУ «Строитель»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</si>
  <si>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</si>
  <si>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</si>
  <si>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</si>
  <si>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</si>
  <si>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</si>
  <si>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«Количество ежегодно издаваемых постановлений»</t>
  </si>
  <si>
    <t>Показатель 1  «Количество мероприятий»</t>
  </si>
  <si>
    <t>Показатель 1  «Количество ежегодно разрабатываемых  положений»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</si>
  <si>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</si>
  <si>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</si>
  <si>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</si>
  <si>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r>
      <t>Показатель 1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</si>
  <si>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t>Показатель 1  «Количество изданных распоряжений»</t>
  </si>
  <si>
    <t>Показатель 1  «Количество призовых мест, завоеванных спортсменами Северодвинска на  областных и всероссийских соревнованиях»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</si>
  <si>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</si>
  <si>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</si>
  <si>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</si>
  <si>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</si>
  <si>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</si>
  <si>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</si>
  <si>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</si>
  <si>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</si>
  <si>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</si>
  <si>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</si>
  <si>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</si>
  <si>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</si>
  <si>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</si>
  <si>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Показатель 1 "Количество проведенных мероприятий»</t>
  </si>
  <si>
    <t>Административное мероприятие 1.03 «Разработка  планов по подготовке к участию ведущих спортсменов МАСОУ «Строитель» в соревнованиях областного и всероссийского уровней»</t>
  </si>
  <si>
    <t>Показатель 1   «Количество спортсменов, занимающихся в спортивных секциях, оснащенных современным спортивным инвентарем, оборудованием, аксессуарами и материалами»</t>
  </si>
  <si>
    <t>Приложение № 4</t>
  </si>
  <si>
    <t>Мероприятия по развитию физической культуры и спорта в муниципальных образованиях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</si>
  <si>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</si>
  <si>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</si>
  <si>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F</t>
  </si>
  <si>
    <t>Аналитический код</t>
  </si>
  <si>
    <t xml:space="preserve">Подпрограмма 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</si>
  <si>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</si>
  <si>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</si>
  <si>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</si>
  <si>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t>Мероприятие 2.01 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</si>
  <si>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1.01 «Проведение тренировочных сборов по подготовке к официальным областным, всероссийским и международным спортивным соревнованиям»</t>
  </si>
  <si>
    <t>Мероприятие 2.01 «Обеспечение участия в официальных спортивных мероприятиях спортсменов и сборных команд Северодвинска»</t>
  </si>
  <si>
    <t>Мероприятие 2.01 «Приобретение современного спортивного инвентаря, оборудования, аксессуаров и материалов»</t>
  </si>
  <si>
    <t>Показатель 1  «Количество ежегодно проводимых официальных муниципальных спортивных мероприятий и физкультурных мероприятий»</t>
  </si>
  <si>
    <t>Задача 1 «Обеспечение качественной подготовки спортсменов и спортивных команд Северодвинска»</t>
  </si>
  <si>
    <t xml:space="preserve">Показатель 1 «Количество областных и всероссийских соревнований с участием спортсменов и сборных команд Северодвинска» </t>
  </si>
  <si>
    <t>"Развитие физической культуры и спорта Северодвинска на 2016 -2021 годы",</t>
  </si>
  <si>
    <t xml:space="preserve">«Развитие физической культуры и спорта Северодвинска на 2016 - 2021 годы» </t>
  </si>
  <si>
    <t xml:space="preserve"> «Развитие физической культуры и спорта Северодвинска на 2016 - 2021 годы» </t>
  </si>
  <si>
    <t>Показатель 3 «Доля горожан, привлеченных  к выполнению  нормативов Всероссийского физкультурно-спортивного комплекса «Готов к труду и обороне»</t>
  </si>
  <si>
    <t xml:space="preserve">Мероприятие 1.03 «Проведение занятий в физкультурно-оздоровительных группах МАСОУ «Строитель»                  </t>
  </si>
  <si>
    <t>внебюджетный источник</t>
  </si>
  <si>
    <t>Показатель 1  «Количество систематически занимающихся в физкультурно-оздоровительных группах МАСОУ «Строитель»</t>
  </si>
  <si>
    <t xml:space="preserve">от    31.12.2015                                           № 653-па                                                                                                               </t>
  </si>
  <si>
    <t>Административное мероприятие 1.05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</si>
  <si>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1.06 «Анонсирование проводимых мероприятий и информирование о результатах выступлений сборных команд и спортсменов в СМИ»</t>
  </si>
  <si>
    <t>Административное мероприятие 1.07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</si>
  <si>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1.08  «Разработка календарного плана  соревнований МАСОУ «Строитель»</t>
  </si>
  <si>
    <t>Показатель 1 «Количество объектов, прошедших сертификацию»</t>
  </si>
  <si>
    <t xml:space="preserve"> Мероприятие 1.04 «Проведение сертификации спортивных объектов»</t>
  </si>
  <si>
    <t>Мероприятие 1.03 «Обустройство универсальной игровой площадки муниципального автономного спортивно-оздоровительного учреждения «Строитель»</t>
  </si>
  <si>
    <t>Показатель 1  «Количество обустроенных площадок»</t>
  </si>
  <si>
    <t>Показатель 1 «Количество  проведенных часов занятий»</t>
  </si>
  <si>
    <t>тыс.  руб.</t>
  </si>
  <si>
    <t>Задача 1 «Улучшение технического состояния объектов МАСОУ «Строитель»</t>
  </si>
  <si>
    <t xml:space="preserve">Мероприятие 1.09 «Компенсация расходов на оплату стоимости проезда и  провоза багажа к месту использования отпуска и обратно для работников МАСОУ «Строитель» и членов их семей»                  </t>
  </si>
  <si>
    <t>Показатель 1  «Количество проведенных обследований и разработанной проектной документации»</t>
  </si>
  <si>
    <t>Административное мероприятие 1.02               «Ежегодная разработка плана ремонта  объектов и инженерных систем МАСОУ «Строитель»»</t>
  </si>
  <si>
    <t>Показатель 2   «Количество приобретенного спортивного инвентаря и оборудования»</t>
  </si>
  <si>
    <t>Показатель 1  «Количество часов работы физкультурно-оздоровительных и спортивных сооружений МАСОУ «Строитель» ежегодно»</t>
  </si>
  <si>
    <t>Мероприятие 1.04 «Выполнение работ по обследованию и проектированию спортивных объектов, объектов благоустройства и инженерных систем МАСОУ «Строитель»</t>
  </si>
  <si>
    <t>Мероприятие 1.01 «Выполнение работ по капитальному и текущему ремонту спортивных объектов, объектов благоустройства и инженерных систем МАСОУ «Строитель»</t>
  </si>
  <si>
    <t>Показатель 2  «Количество отремонтированных объектов благоустройства»</t>
  </si>
  <si>
    <t>Показатель 3  «Количество отремонтированных инженерных систем»</t>
  </si>
  <si>
    <t>Показатель 1 «Количество отремонтированных спортивных объектов»</t>
  </si>
  <si>
    <t>Показатель 1  «Количество сотрудников МАСОУ «Строитель» и членов их семей, воспользовавшихся компенсацией расходов на оплату стоимости проезда и провоза багажа к месту использования отпуска и обратно»</t>
  </si>
  <si>
    <t>Показатель 2  «Количество проведенных соревнований  МАСОУ «Строитель»</t>
  </si>
  <si>
    <t xml:space="preserve">единиц </t>
  </si>
  <si>
    <t>Показатель 3 «Количество городских и областных мероприятий с участием спортсменов и команд МАСОУ «Строитель»</t>
  </si>
  <si>
    <t>Мероприятие 1.05 «Обустройство хоккейной коробки муниципального автономного спортивно-оздоровительного учреждения «Строитель»</t>
  </si>
  <si>
    <t>Показатель 2 «Доля граждан, выполнивших нормативы Всероссийского физкультурно-спортивного комплекса «Готов к труду и обороне», в общей численности населения, принявшего участие в выполнении нормативов ВФСК ГТО»</t>
  </si>
  <si>
    <t>Показатель 1  «Процент технической готовности объекта»</t>
  </si>
  <si>
    <t>Показатель 2  «Площадь обустроенного объекта»</t>
  </si>
  <si>
    <t>кв.м.</t>
  </si>
  <si>
    <t>Мероприятие 1.01 «Проведение официальных муниципальных физкультурных мероприятий и спортивных мероприятий»</t>
  </si>
  <si>
    <t>Показатель 4 «Количество посещений»</t>
  </si>
  <si>
    <t xml:space="preserve">Мероприятие 1.10 «Обеспечение доступа к объектам спорта» </t>
  </si>
  <si>
    <t>Показатель 1  «Количество часов»</t>
  </si>
  <si>
    <t>Показатель 1  «Количество оформленных заявок»</t>
  </si>
  <si>
    <t>Административное мероприятие 2.03 «Оформление заявок на участие в соревнованиях»</t>
  </si>
  <si>
    <t>Показатель 1  «Количество обустроенных ограждающих конструкций»</t>
  </si>
  <si>
    <t>м</t>
  </si>
  <si>
    <t>Мероприятие 1.06 «Обустройство инженерными и техническими системами защиты объектов МАСОУ «Строитель»</t>
  </si>
  <si>
    <t xml:space="preserve">Мероприятие 1.02  «Организация и проведение спортивно-оздоровительной работы по развитию физической культуры и спорта среди различных групп населения»                  </t>
  </si>
  <si>
    <t>Показатель 2  «Протяженность ограждающей конструкции»</t>
  </si>
  <si>
    <t>единица</t>
  </si>
  <si>
    <r>
      <t xml:space="preserve">Показатель 1 «Доля </t>
    </r>
    <r>
      <rPr>
        <sz val="12"/>
        <color indexed="30"/>
        <rFont val="Times New Roman"/>
        <family val="1"/>
      </rPr>
      <t>граждан,</t>
    </r>
    <r>
      <rPr>
        <sz val="12"/>
        <color indexed="8"/>
        <rFont val="Times New Roman"/>
        <family val="1"/>
      </rPr>
      <t xml:space="preserve"> систематически занимающихся физической культурой и спортом,</t>
    </r>
    <r>
      <rPr>
        <sz val="12"/>
        <color indexed="30"/>
        <rFont val="Times New Roman"/>
        <family val="1"/>
      </rPr>
      <t xml:space="preserve"> в общей численности</t>
    </r>
    <r>
      <rPr>
        <sz val="12"/>
        <color indexed="8"/>
        <rFont val="Times New Roman"/>
        <family val="1"/>
      </rPr>
      <t xml:space="preserve"> населения муниципального образования «Северодвинск»</t>
    </r>
  </si>
  <si>
    <t xml:space="preserve">(в редакции от  21.06.2019 №  225-па)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</si>
</sst>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"/>
    <numFmt numFmtId="180" formatCode="#,##0.0_ ;\-#,##0.0\ "/>
    <numFmt numFmtId="181" formatCode="#,##0_ ;\-#,##0\ "/>
    <numFmt numFmtId="182" formatCode="_-* #,##0.0_р_._-;\-* #,##0.0_р_._-;_-* &quot;-&quot;??_р_._-;_-@_-"/>
    <numFmt numFmtId="183" formatCode="_-* #,##0_р_._-;\-* #,##0_р_._-;_-* &quot;-&quot;??_р_._-;_-@_-"/>
    <numFmt numFmtId="184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1"/>
      <color indexed="40"/>
      <name val="Calibri"/>
      <family val="2"/>
    </font>
    <font>
      <b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1"/>
      <color rgb="FF00B0F0"/>
      <name val="Calibri"/>
      <family val="2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1" fontId="3" fillId="0" borderId="10" xfId="6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9" fontId="3" fillId="0" borderId="10" xfId="57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6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14" fillId="3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4" fillId="36" borderId="0" xfId="0" applyFont="1" applyFill="1" applyAlignment="1">
      <alignment wrapText="1"/>
    </xf>
    <xf numFmtId="0" fontId="14" fillId="32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37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4" fillId="38" borderId="0" xfId="0" applyFont="1" applyFill="1" applyAlignment="1">
      <alignment wrapText="1"/>
    </xf>
    <xf numFmtId="0" fontId="14" fillId="39" borderId="0" xfId="0" applyFont="1" applyFill="1" applyAlignment="1">
      <alignment wrapText="1"/>
    </xf>
    <xf numFmtId="0" fontId="14" fillId="38" borderId="20" xfId="0" applyFont="1" applyFill="1" applyBorder="1" applyAlignment="1">
      <alignment wrapText="1"/>
    </xf>
    <xf numFmtId="177" fontId="3" fillId="40" borderId="10" xfId="0" applyNumberFormat="1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vertical="center" wrapText="1"/>
    </xf>
    <xf numFmtId="0" fontId="4" fillId="40" borderId="0" xfId="0" applyFont="1" applyFill="1" applyBorder="1" applyAlignment="1">
      <alignment/>
    </xf>
    <xf numFmtId="0" fontId="8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177" fontId="3" fillId="35" borderId="10" xfId="0" applyNumberFormat="1" applyFont="1" applyFill="1" applyBorder="1" applyAlignment="1">
      <alignment horizontal="center" vertical="center" wrapText="1"/>
    </xf>
    <xf numFmtId="1" fontId="3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177" fontId="3" fillId="41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 vertical="center" wrapText="1"/>
    </xf>
    <xf numFmtId="177" fontId="3" fillId="42" borderId="10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176" fontId="3" fillId="42" borderId="10" xfId="0" applyNumberFormat="1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left" vertical="top" wrapText="1"/>
    </xf>
    <xf numFmtId="4" fontId="3" fillId="42" borderId="10" xfId="0" applyNumberFormat="1" applyFont="1" applyFill="1" applyBorder="1" applyAlignment="1">
      <alignment horizontal="center" vertical="center" wrapText="1"/>
    </xf>
    <xf numFmtId="177" fontId="3" fillId="42" borderId="19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top" wrapText="1"/>
    </xf>
    <xf numFmtId="0" fontId="3" fillId="43" borderId="10" xfId="0" applyFont="1" applyFill="1" applyBorder="1" applyAlignment="1">
      <alignment vertical="top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vertical="center" wrapText="1"/>
    </xf>
    <xf numFmtId="176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vertical="center" wrapText="1"/>
    </xf>
    <xf numFmtId="177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left" vertical="top" wrapText="1"/>
    </xf>
    <xf numFmtId="0" fontId="3" fillId="43" borderId="11" xfId="0" applyFont="1" applyFill="1" applyBorder="1" applyAlignment="1">
      <alignment horizontal="center" vertical="center" wrapText="1"/>
    </xf>
    <xf numFmtId="177" fontId="3" fillId="43" borderId="19" xfId="0" applyNumberFormat="1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vertical="center" wrapText="1"/>
    </xf>
    <xf numFmtId="0" fontId="8" fillId="43" borderId="1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44" borderId="10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vertical="center" wrapText="1"/>
    </xf>
    <xf numFmtId="177" fontId="3" fillId="44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6" fontId="58" fillId="42" borderId="10" xfId="0" applyNumberFormat="1" applyFont="1" applyFill="1" applyBorder="1" applyAlignment="1">
      <alignment horizontal="center" vertical="center" wrapText="1"/>
    </xf>
    <xf numFmtId="177" fontId="58" fillId="42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top" wrapText="1"/>
    </xf>
    <xf numFmtId="0" fontId="58" fillId="42" borderId="10" xfId="0" applyFont="1" applyFill="1" applyBorder="1" applyAlignment="1">
      <alignment horizontal="left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59" fillId="35" borderId="10" xfId="0" applyFont="1" applyFill="1" applyBorder="1" applyAlignment="1">
      <alignment horizontal="center" vertical="center" wrapText="1"/>
    </xf>
    <xf numFmtId="0" fontId="58" fillId="42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3" fontId="58" fillId="41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top" wrapText="1"/>
    </xf>
    <xf numFmtId="176" fontId="58" fillId="32" borderId="10" xfId="0" applyNumberFormat="1" applyFont="1" applyFill="1" applyBorder="1" applyAlignment="1">
      <alignment horizontal="center" vertical="center" wrapText="1"/>
    </xf>
    <xf numFmtId="176" fontId="58" fillId="43" borderId="10" xfId="0" applyNumberFormat="1" applyFont="1" applyFill="1" applyBorder="1" applyAlignment="1">
      <alignment horizontal="center" vertical="center" wrapText="1"/>
    </xf>
    <xf numFmtId="177" fontId="58" fillId="43" borderId="10" xfId="0" applyNumberFormat="1" applyFont="1" applyFill="1" applyBorder="1" applyAlignment="1">
      <alignment horizontal="center" vertical="center" wrapText="1"/>
    </xf>
    <xf numFmtId="177" fontId="59" fillId="34" borderId="10" xfId="0" applyNumberFormat="1" applyFont="1" applyFill="1" applyBorder="1" applyAlignment="1">
      <alignment horizontal="center" vertical="center" wrapText="1"/>
    </xf>
    <xf numFmtId="177" fontId="58" fillId="34" borderId="10" xfId="0" applyNumberFormat="1" applyFont="1" applyFill="1" applyBorder="1" applyAlignment="1">
      <alignment horizontal="center" vertical="center" wrapText="1"/>
    </xf>
    <xf numFmtId="177" fontId="61" fillId="34" borderId="10" xfId="0" applyNumberFormat="1" applyFont="1" applyFill="1" applyBorder="1" applyAlignment="1">
      <alignment horizontal="center" vertical="center" wrapText="1"/>
    </xf>
    <xf numFmtId="177" fontId="62" fillId="34" borderId="10" xfId="0" applyNumberFormat="1" applyFont="1" applyFill="1" applyBorder="1" applyAlignment="1">
      <alignment horizontal="center" vertical="center" wrapText="1"/>
    </xf>
    <xf numFmtId="177" fontId="62" fillId="43" borderId="10" xfId="0" applyNumberFormat="1" applyFont="1" applyFill="1" applyBorder="1" applyAlignment="1">
      <alignment horizontal="center" vertical="center" wrapText="1"/>
    </xf>
    <xf numFmtId="176" fontId="62" fillId="43" borderId="10" xfId="0" applyNumberFormat="1" applyFont="1" applyFill="1" applyBorder="1" applyAlignment="1">
      <alignment horizontal="center" vertical="center" wrapText="1"/>
    </xf>
    <xf numFmtId="177" fontId="62" fillId="0" borderId="10" xfId="0" applyNumberFormat="1" applyFont="1" applyFill="1" applyBorder="1" applyAlignment="1">
      <alignment horizontal="center" vertical="center" wrapText="1"/>
    </xf>
    <xf numFmtId="177" fontId="62" fillId="40" borderId="10" xfId="0" applyNumberFormat="1" applyFont="1" applyFill="1" applyBorder="1" applyAlignment="1">
      <alignment horizontal="center" vertical="center" wrapText="1"/>
    </xf>
    <xf numFmtId="177" fontId="62" fillId="35" borderId="10" xfId="0" applyNumberFormat="1" applyFont="1" applyFill="1" applyBorder="1" applyAlignment="1">
      <alignment horizontal="center" vertical="center" wrapText="1"/>
    </xf>
    <xf numFmtId="177" fontId="61" fillId="35" borderId="10" xfId="0" applyNumberFormat="1" applyFont="1" applyFill="1" applyBorder="1" applyAlignment="1">
      <alignment horizontal="center" vertical="center" wrapText="1"/>
    </xf>
    <xf numFmtId="0" fontId="62" fillId="42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left" vertical="top" wrapText="1"/>
    </xf>
    <xf numFmtId="177" fontId="61" fillId="34" borderId="10" xfId="60" applyNumberFormat="1" applyFont="1" applyFill="1" applyBorder="1" applyAlignment="1">
      <alignment horizontal="center" vertical="center" wrapText="1"/>
    </xf>
    <xf numFmtId="177" fontId="62" fillId="34" borderId="10" xfId="60" applyNumberFormat="1" applyFont="1" applyFill="1" applyBorder="1" applyAlignment="1">
      <alignment horizontal="center" vertical="center" wrapText="1"/>
    </xf>
    <xf numFmtId="177" fontId="62" fillId="42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1" fontId="62" fillId="41" borderId="10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176" fontId="62" fillId="42" borderId="10" xfId="0" applyNumberFormat="1" applyFont="1" applyFill="1" applyBorder="1" applyAlignment="1">
      <alignment horizontal="center" vertical="center" wrapText="1"/>
    </xf>
    <xf numFmtId="176" fontId="62" fillId="32" borderId="10" xfId="0" applyNumberFormat="1" applyFont="1" applyFill="1" applyBorder="1" applyAlignment="1">
      <alignment horizontal="center" vertical="center" wrapText="1"/>
    </xf>
    <xf numFmtId="177" fontId="62" fillId="4" borderId="10" xfId="0" applyNumberFormat="1" applyFont="1" applyFill="1" applyBorder="1" applyAlignment="1">
      <alignment horizontal="center" vertical="center" wrapText="1"/>
    </xf>
    <xf numFmtId="4" fontId="62" fillId="4" borderId="10" xfId="0" applyNumberFormat="1" applyFont="1" applyFill="1" applyBorder="1" applyAlignment="1">
      <alignment horizontal="center" vertical="center" wrapText="1"/>
    </xf>
    <xf numFmtId="4" fontId="62" fillId="4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3" fontId="62" fillId="40" borderId="10" xfId="0" applyNumberFormat="1" applyFont="1" applyFill="1" applyBorder="1" applyAlignment="1">
      <alignment horizontal="center" vertical="center" wrapText="1"/>
    </xf>
    <xf numFmtId="3" fontId="6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63" fillId="0" borderId="22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63" fillId="0" borderId="19" xfId="0" applyFont="1" applyBorder="1" applyAlignment="1">
      <alignment horizontal="center" vertical="center" wrapText="1"/>
    </xf>
    <xf numFmtId="0" fontId="0" fillId="45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6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0"/>
  <sheetViews>
    <sheetView tabSelected="1" view="pageBreakPreview" zoomScale="70" zoomScaleNormal="75" zoomScaleSheetLayoutView="70" zoomScalePageLayoutView="0" workbookViewId="0" topLeftCell="A1">
      <selection activeCell="K6" sqref="K6:Q6"/>
    </sheetView>
  </sheetViews>
  <sheetFormatPr defaultColWidth="9.00390625" defaultRowHeight="15"/>
  <cols>
    <col min="1" max="6" width="5.28125" style="1" customWidth="1"/>
    <col min="7" max="7" width="6.00390625" style="1" customWidth="1"/>
    <col min="8" max="8" width="46.00390625" style="1" customWidth="1"/>
    <col min="9" max="9" width="13.7109375" style="1" customWidth="1"/>
    <col min="10" max="10" width="16.140625" style="1" customWidth="1"/>
    <col min="11" max="11" width="15.8515625" style="1" customWidth="1"/>
    <col min="12" max="12" width="15.7109375" style="1" customWidth="1"/>
    <col min="13" max="13" width="15.57421875" style="1" customWidth="1"/>
    <col min="14" max="14" width="16.28125" style="1" customWidth="1"/>
    <col min="15" max="15" width="16.7109375" style="1" customWidth="1"/>
    <col min="16" max="16" width="20.8515625" style="1" customWidth="1"/>
    <col min="17" max="17" width="22.28125" style="1" customWidth="1"/>
    <col min="18" max="25" width="9.00390625" style="3" customWidth="1"/>
    <col min="26" max="16384" width="9.00390625" style="1" customWidth="1"/>
  </cols>
  <sheetData>
    <row r="1" spans="11:15" s="3" customFormat="1" ht="15.75">
      <c r="K1" s="19" t="s">
        <v>68</v>
      </c>
      <c r="L1" s="19"/>
      <c r="M1" s="19"/>
      <c r="N1" s="19"/>
      <c r="O1" s="19"/>
    </row>
    <row r="2" spans="1:17" ht="15.75">
      <c r="A2" s="3"/>
      <c r="B2" s="3"/>
      <c r="C2" s="3"/>
      <c r="D2" s="3"/>
      <c r="E2" s="3"/>
      <c r="F2" s="3"/>
      <c r="G2" s="3"/>
      <c r="H2" s="3"/>
      <c r="I2" s="3"/>
      <c r="J2" s="19"/>
      <c r="K2" s="183" t="s">
        <v>24</v>
      </c>
      <c r="L2" s="184"/>
      <c r="M2" s="184"/>
      <c r="N2" s="184"/>
      <c r="O2" s="184"/>
      <c r="P2" s="184"/>
      <c r="Q2" s="184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131"/>
      <c r="K3" s="185" t="s">
        <v>85</v>
      </c>
      <c r="L3" s="184"/>
      <c r="M3" s="184"/>
      <c r="N3" s="184"/>
      <c r="O3" s="184"/>
      <c r="P3" s="184"/>
      <c r="Q3" s="184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19"/>
      <c r="K4" s="183" t="s">
        <v>17</v>
      </c>
      <c r="L4" s="186"/>
      <c r="M4" s="186"/>
      <c r="N4" s="186"/>
      <c r="O4" s="186"/>
      <c r="P4" s="186"/>
      <c r="Q4" s="186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19"/>
      <c r="K5" s="185" t="s">
        <v>92</v>
      </c>
      <c r="L5" s="184"/>
      <c r="M5" s="184"/>
      <c r="N5" s="184"/>
      <c r="O5" s="184"/>
      <c r="P5" s="184"/>
      <c r="Q5" s="184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19"/>
      <c r="K6" s="185" t="s">
        <v>136</v>
      </c>
      <c r="L6" s="184"/>
      <c r="M6" s="184"/>
      <c r="N6" s="184"/>
      <c r="O6" s="184"/>
      <c r="P6" s="184"/>
      <c r="Q6" s="184"/>
      <c r="T6" s="119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19"/>
      <c r="K7" s="19"/>
      <c r="L7" s="19"/>
      <c r="M7" s="19"/>
      <c r="N7" s="19"/>
      <c r="O7" s="19"/>
      <c r="P7" s="20"/>
      <c r="Q7" s="19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19"/>
      <c r="K8" s="19"/>
      <c r="L8" s="19"/>
      <c r="M8" s="19"/>
      <c r="N8" s="19"/>
      <c r="O8" s="19"/>
      <c r="P8" s="20"/>
      <c r="Q8" s="19"/>
    </row>
    <row r="9" spans="1:17" ht="15.75">
      <c r="A9" s="182" t="s">
        <v>19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ht="15.75">
      <c r="A10" s="182" t="s">
        <v>86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</row>
    <row r="11" spans="1:17" ht="15.75">
      <c r="A11" s="182" t="s">
        <v>18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</row>
    <row r="12" spans="1:17" ht="15.75">
      <c r="A12" s="127"/>
      <c r="B12" s="127"/>
      <c r="C12" s="127"/>
      <c r="D12" s="127"/>
      <c r="E12" s="127"/>
      <c r="F12" s="127"/>
      <c r="G12" s="127"/>
      <c r="H12" s="21"/>
      <c r="I12" s="21"/>
      <c r="J12" s="21"/>
      <c r="K12" s="21"/>
      <c r="L12" s="19"/>
      <c r="M12" s="19"/>
      <c r="N12" s="19"/>
      <c r="O12" s="19"/>
      <c r="P12" s="19"/>
      <c r="Q12" s="19"/>
    </row>
    <row r="13" spans="1:17" ht="15.7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21"/>
      <c r="L13" s="19"/>
      <c r="M13" s="19"/>
      <c r="N13" s="19"/>
      <c r="O13" s="19"/>
      <c r="P13" s="19"/>
      <c r="Q13" s="19"/>
    </row>
    <row r="14" spans="1:17" ht="56.25" customHeight="1">
      <c r="A14" s="191" t="s">
        <v>73</v>
      </c>
      <c r="B14" s="192"/>
      <c r="C14" s="192"/>
      <c r="D14" s="192"/>
      <c r="E14" s="192"/>
      <c r="F14" s="192"/>
      <c r="G14" s="197" t="s">
        <v>30</v>
      </c>
      <c r="H14" s="189" t="s">
        <v>0</v>
      </c>
      <c r="I14" s="189" t="s">
        <v>1</v>
      </c>
      <c r="J14" s="187" t="s">
        <v>2</v>
      </c>
      <c r="K14" s="193"/>
      <c r="L14" s="193"/>
      <c r="M14" s="193"/>
      <c r="N14" s="193"/>
      <c r="O14" s="194"/>
      <c r="P14" s="187" t="s">
        <v>3</v>
      </c>
      <c r="Q14" s="188"/>
    </row>
    <row r="15" spans="1:17" ht="90.75" customHeight="1">
      <c r="A15" s="128" t="s">
        <v>10</v>
      </c>
      <c r="B15" s="129" t="s">
        <v>21</v>
      </c>
      <c r="C15" s="129" t="s">
        <v>74</v>
      </c>
      <c r="D15" s="129" t="s">
        <v>22</v>
      </c>
      <c r="E15" s="195" t="s">
        <v>23</v>
      </c>
      <c r="F15" s="196"/>
      <c r="G15" s="198"/>
      <c r="H15" s="190"/>
      <c r="I15" s="190"/>
      <c r="J15" s="4">
        <v>2016</v>
      </c>
      <c r="K15" s="4">
        <v>2017</v>
      </c>
      <c r="L15" s="4">
        <v>2018</v>
      </c>
      <c r="M15" s="4">
        <v>2019</v>
      </c>
      <c r="N15" s="4">
        <v>2020</v>
      </c>
      <c r="O15" s="4">
        <v>2021</v>
      </c>
      <c r="P15" s="4" t="s">
        <v>4</v>
      </c>
      <c r="Q15" s="4" t="s">
        <v>5</v>
      </c>
    </row>
    <row r="16" spans="1:17" ht="24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</row>
    <row r="17" spans="1:17" ht="47.25">
      <c r="A17" s="60" t="s">
        <v>72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/>
      <c r="H17" s="61" t="s">
        <v>87</v>
      </c>
      <c r="I17" s="62" t="s">
        <v>7</v>
      </c>
      <c r="J17" s="63">
        <f aca="true" t="shared" si="0" ref="J17:O17">SUM(J28,J78,J111)</f>
        <v>37439.9</v>
      </c>
      <c r="K17" s="63">
        <f t="shared" si="0"/>
        <v>38674.9</v>
      </c>
      <c r="L17" s="63">
        <f t="shared" si="0"/>
        <v>49458.600000000006</v>
      </c>
      <c r="M17" s="162">
        <f t="shared" si="0"/>
        <v>38971.5434</v>
      </c>
      <c r="N17" s="162">
        <f>SUM(N28,N78,N111)</f>
        <v>37571.7</v>
      </c>
      <c r="O17" s="162">
        <f t="shared" si="0"/>
        <v>37671.7</v>
      </c>
      <c r="P17" s="162">
        <f aca="true" t="shared" si="1" ref="P17:P24">SUM(J17:O17)</f>
        <v>239788.3434</v>
      </c>
      <c r="Q17" s="60">
        <v>2021</v>
      </c>
    </row>
    <row r="18" spans="1:17" ht="15.75">
      <c r="A18" s="60" t="s">
        <v>72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2</v>
      </c>
      <c r="H18" s="64" t="s">
        <v>29</v>
      </c>
      <c r="I18" s="62" t="s">
        <v>7</v>
      </c>
      <c r="J18" s="92">
        <f>SUM(J29,J79)</f>
        <v>245</v>
      </c>
      <c r="K18" s="92">
        <f>K112</f>
        <v>1450</v>
      </c>
      <c r="L18" s="92">
        <f>L22</f>
        <v>1988.9</v>
      </c>
      <c r="M18" s="92">
        <v>0</v>
      </c>
      <c r="N18" s="92">
        <v>0</v>
      </c>
      <c r="O18" s="92">
        <v>0</v>
      </c>
      <c r="P18" s="92">
        <f t="shared" si="1"/>
        <v>3683.9</v>
      </c>
      <c r="Q18" s="62">
        <v>2018</v>
      </c>
    </row>
    <row r="19" spans="1:17" ht="15.75">
      <c r="A19" s="60" t="s">
        <v>72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3</v>
      </c>
      <c r="H19" s="64" t="s">
        <v>28</v>
      </c>
      <c r="I19" s="62" t="s">
        <v>7</v>
      </c>
      <c r="J19" s="92">
        <f>SUM(J30,J80,J113)</f>
        <v>27094.9</v>
      </c>
      <c r="K19" s="92">
        <f>SUM(K30,K78,K113)</f>
        <v>27024.9</v>
      </c>
      <c r="L19" s="92">
        <f>SUM(L30,L78,L113)</f>
        <v>26369.7</v>
      </c>
      <c r="M19" s="161">
        <f>SUM(M30,M78,M113)</f>
        <v>28571.543399999995</v>
      </c>
      <c r="N19" s="161">
        <f>SUM(N30,N78,N113)</f>
        <v>27071.7</v>
      </c>
      <c r="O19" s="161">
        <f>SUM(O30,O78,O113)</f>
        <v>27071.7</v>
      </c>
      <c r="P19" s="161">
        <f t="shared" si="1"/>
        <v>163204.44340000002</v>
      </c>
      <c r="Q19" s="62">
        <v>2021</v>
      </c>
    </row>
    <row r="20" spans="1:17" ht="15.75">
      <c r="A20" s="60" t="s">
        <v>72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4</v>
      </c>
      <c r="H20" s="64" t="s">
        <v>90</v>
      </c>
      <c r="I20" s="62" t="s">
        <v>7</v>
      </c>
      <c r="J20" s="92">
        <f aca="true" t="shared" si="2" ref="J20:O20">J31</f>
        <v>10100</v>
      </c>
      <c r="K20" s="92">
        <f t="shared" si="2"/>
        <v>10200</v>
      </c>
      <c r="L20" s="92">
        <f>L31</f>
        <v>21100</v>
      </c>
      <c r="M20" s="92">
        <f t="shared" si="2"/>
        <v>10400</v>
      </c>
      <c r="N20" s="92">
        <f t="shared" si="2"/>
        <v>10500</v>
      </c>
      <c r="O20" s="92">
        <f t="shared" si="2"/>
        <v>10600</v>
      </c>
      <c r="P20" s="92">
        <f t="shared" si="1"/>
        <v>72900</v>
      </c>
      <c r="Q20" s="62">
        <v>2021</v>
      </c>
    </row>
    <row r="21" spans="1:17" ht="99.75" customHeight="1">
      <c r="A21" s="60" t="s">
        <v>72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/>
      <c r="H21" s="86" t="s">
        <v>62</v>
      </c>
      <c r="I21" s="82" t="s">
        <v>7</v>
      </c>
      <c r="J21" s="80">
        <f>SUM(J22,J23,J24)</f>
        <v>37439.9</v>
      </c>
      <c r="K21" s="80">
        <f>SUM(K22,K23,K24)</f>
        <v>38674.9</v>
      </c>
      <c r="L21" s="80">
        <f>SUM(L22,L23,L24)</f>
        <v>49458.600000000006</v>
      </c>
      <c r="M21" s="160">
        <f>SUM(M22,M23,M24)</f>
        <v>38971.543399999995</v>
      </c>
      <c r="N21" s="160">
        <f>SUM(N22,N23,N24)</f>
        <v>37571.7</v>
      </c>
      <c r="O21" s="160">
        <f>SUM(O23,O24)</f>
        <v>37671.7</v>
      </c>
      <c r="P21" s="160">
        <f t="shared" si="1"/>
        <v>239788.3434</v>
      </c>
      <c r="Q21" s="62">
        <v>2021</v>
      </c>
    </row>
    <row r="22" spans="1:17" s="3" customFormat="1" ht="15.75">
      <c r="A22" s="60" t="s">
        <v>72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2</v>
      </c>
      <c r="H22" s="6" t="s">
        <v>29</v>
      </c>
      <c r="I22" s="4" t="s">
        <v>7</v>
      </c>
      <c r="J22" s="7">
        <f>SUM(J79,J29)</f>
        <v>245</v>
      </c>
      <c r="K22" s="7">
        <v>1450</v>
      </c>
      <c r="L22" s="7">
        <f>SUM(L29,L79,L112)</f>
        <v>1988.9</v>
      </c>
      <c r="M22" s="7">
        <v>0</v>
      </c>
      <c r="N22" s="7">
        <v>0</v>
      </c>
      <c r="O22" s="7">
        <v>0</v>
      </c>
      <c r="P22" s="7">
        <f>SUM(J22:O22)</f>
        <v>3683.9</v>
      </c>
      <c r="Q22" s="62">
        <v>2018</v>
      </c>
    </row>
    <row r="23" spans="1:17" ht="20.25" customHeight="1">
      <c r="A23" s="60" t="s">
        <v>72</v>
      </c>
      <c r="B23" s="82">
        <v>1</v>
      </c>
      <c r="C23" s="82">
        <v>0</v>
      </c>
      <c r="D23" s="82">
        <v>0</v>
      </c>
      <c r="E23" s="82">
        <v>0</v>
      </c>
      <c r="F23" s="82">
        <v>0</v>
      </c>
      <c r="G23" s="82">
        <v>3</v>
      </c>
      <c r="H23" s="84" t="s">
        <v>28</v>
      </c>
      <c r="I23" s="82" t="s">
        <v>7</v>
      </c>
      <c r="J23" s="80">
        <f>SUM(J30,J80,J113)</f>
        <v>27094.9</v>
      </c>
      <c r="K23" s="80">
        <f>SUM(K30,K80,K113)</f>
        <v>27024.9</v>
      </c>
      <c r="L23" s="80">
        <f>SUM(L30,L80,L113)</f>
        <v>26369.7</v>
      </c>
      <c r="M23" s="160">
        <f>SUM(M30,M80,M113)</f>
        <v>28571.543399999995</v>
      </c>
      <c r="N23" s="160">
        <f>SUM(N30,N80,N113)</f>
        <v>27071.7</v>
      </c>
      <c r="O23" s="160">
        <f>SUM(O30,O80,O113)</f>
        <v>27071.7</v>
      </c>
      <c r="P23" s="160">
        <f t="shared" si="1"/>
        <v>163204.44340000002</v>
      </c>
      <c r="Q23" s="62">
        <v>2021</v>
      </c>
    </row>
    <row r="24" spans="1:17" ht="21" customHeight="1">
      <c r="A24" s="60" t="s">
        <v>72</v>
      </c>
      <c r="B24" s="82">
        <v>1</v>
      </c>
      <c r="C24" s="82">
        <v>0</v>
      </c>
      <c r="D24" s="82">
        <v>0</v>
      </c>
      <c r="E24" s="82">
        <v>0</v>
      </c>
      <c r="F24" s="82">
        <v>0</v>
      </c>
      <c r="G24" s="82">
        <v>4</v>
      </c>
      <c r="H24" s="84" t="s">
        <v>90</v>
      </c>
      <c r="I24" s="82" t="s">
        <v>7</v>
      </c>
      <c r="J24" s="80">
        <f aca="true" t="shared" si="3" ref="J24:O24">J35</f>
        <v>10100</v>
      </c>
      <c r="K24" s="80">
        <f t="shared" si="3"/>
        <v>10200</v>
      </c>
      <c r="L24" s="80">
        <f t="shared" si="3"/>
        <v>21100</v>
      </c>
      <c r="M24" s="80">
        <f t="shared" si="3"/>
        <v>10400</v>
      </c>
      <c r="N24" s="80">
        <f t="shared" si="3"/>
        <v>10500</v>
      </c>
      <c r="O24" s="80">
        <f t="shared" si="3"/>
        <v>10600</v>
      </c>
      <c r="P24" s="80">
        <f t="shared" si="1"/>
        <v>72900</v>
      </c>
      <c r="Q24" s="62">
        <v>2021</v>
      </c>
    </row>
    <row r="25" spans="1:17" ht="83.25" customHeight="1">
      <c r="A25" s="60" t="s">
        <v>72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/>
      <c r="H25" s="34" t="s">
        <v>135</v>
      </c>
      <c r="I25" s="4" t="s">
        <v>16</v>
      </c>
      <c r="J25" s="7">
        <v>27.3</v>
      </c>
      <c r="K25" s="7">
        <v>27.4</v>
      </c>
      <c r="L25" s="7">
        <v>27.5</v>
      </c>
      <c r="M25" s="159">
        <v>34</v>
      </c>
      <c r="N25" s="159">
        <v>35</v>
      </c>
      <c r="O25" s="159">
        <v>44.2</v>
      </c>
      <c r="P25" s="159">
        <v>44.2</v>
      </c>
      <c r="Q25" s="62">
        <v>2021</v>
      </c>
    </row>
    <row r="26" spans="1:45" ht="63" customHeight="1">
      <c r="A26" s="60" t="s">
        <v>72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/>
      <c r="H26" s="34" t="s">
        <v>63</v>
      </c>
      <c r="I26" s="4" t="s">
        <v>9</v>
      </c>
      <c r="J26" s="9">
        <v>3100</v>
      </c>
      <c r="K26" s="9">
        <v>3150</v>
      </c>
      <c r="L26" s="9">
        <v>3200</v>
      </c>
      <c r="M26" s="9">
        <v>3250</v>
      </c>
      <c r="N26" s="9">
        <v>3300</v>
      </c>
      <c r="O26" s="9">
        <v>3350</v>
      </c>
      <c r="P26" s="9">
        <v>3350</v>
      </c>
      <c r="Q26" s="62">
        <v>2021</v>
      </c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25" s="85" customFormat="1" ht="72" customHeight="1">
      <c r="A27" s="60" t="s">
        <v>72</v>
      </c>
      <c r="B27" s="82">
        <v>1</v>
      </c>
      <c r="C27" s="82">
        <v>0</v>
      </c>
      <c r="D27" s="82">
        <v>0</v>
      </c>
      <c r="E27" s="82">
        <v>0</v>
      </c>
      <c r="F27" s="82">
        <v>0</v>
      </c>
      <c r="G27" s="82"/>
      <c r="H27" s="84" t="s">
        <v>88</v>
      </c>
      <c r="I27" s="82" t="s">
        <v>16</v>
      </c>
      <c r="J27" s="80">
        <v>1.3</v>
      </c>
      <c r="K27" s="80">
        <v>1.6</v>
      </c>
      <c r="L27" s="80">
        <v>0.3</v>
      </c>
      <c r="M27" s="80">
        <v>0.3</v>
      </c>
      <c r="N27" s="80">
        <v>0.4</v>
      </c>
      <c r="O27" s="160">
        <v>0.5</v>
      </c>
      <c r="P27" s="160">
        <v>0.5</v>
      </c>
      <c r="Q27" s="62">
        <v>2021</v>
      </c>
      <c r="R27" s="3"/>
      <c r="S27" s="3"/>
      <c r="T27" s="3"/>
      <c r="U27" s="3"/>
      <c r="V27" s="3"/>
      <c r="W27" s="3"/>
      <c r="X27" s="3"/>
      <c r="Y27" s="3"/>
    </row>
    <row r="28" spans="1:17" ht="64.5" customHeight="1">
      <c r="A28" s="60" t="s">
        <v>72</v>
      </c>
      <c r="B28" s="48">
        <v>1</v>
      </c>
      <c r="C28" s="48">
        <v>1</v>
      </c>
      <c r="D28" s="48">
        <v>0</v>
      </c>
      <c r="E28" s="48">
        <v>0</v>
      </c>
      <c r="F28" s="48">
        <v>0</v>
      </c>
      <c r="G28" s="48"/>
      <c r="H28" s="50" t="s">
        <v>25</v>
      </c>
      <c r="I28" s="130" t="s">
        <v>7</v>
      </c>
      <c r="J28" s="49">
        <f>SUM(J29:J31)</f>
        <v>29084.9</v>
      </c>
      <c r="K28" s="49">
        <f>SUM(K29:K31)</f>
        <v>29224.9</v>
      </c>
      <c r="L28" s="49">
        <f>SUM(L29,L30:L31)</f>
        <v>41578.600000000006</v>
      </c>
      <c r="M28" s="155">
        <f>SUM(M29:M30:M31)</f>
        <v>31034.643399999997</v>
      </c>
      <c r="N28" s="155">
        <f>SUM(N29,N30:N31)</f>
        <v>30891.7</v>
      </c>
      <c r="O28" s="155">
        <f>SUM(O30:O31)</f>
        <v>30991.7</v>
      </c>
      <c r="P28" s="165">
        <f>SUM(J28:O28)</f>
        <v>192806.44340000002</v>
      </c>
      <c r="Q28" s="62">
        <v>2021</v>
      </c>
    </row>
    <row r="29" spans="1:17" ht="19.5" customHeight="1">
      <c r="A29" s="60"/>
      <c r="B29" s="48">
        <v>1</v>
      </c>
      <c r="C29" s="48">
        <v>1</v>
      </c>
      <c r="D29" s="48">
        <v>0</v>
      </c>
      <c r="E29" s="48">
        <v>0</v>
      </c>
      <c r="F29" s="48">
        <v>0</v>
      </c>
      <c r="G29" s="48">
        <v>2</v>
      </c>
      <c r="H29" s="89" t="s">
        <v>29</v>
      </c>
      <c r="I29" s="48" t="s">
        <v>7</v>
      </c>
      <c r="J29" s="53">
        <f>J33</f>
        <v>130</v>
      </c>
      <c r="K29" s="53">
        <v>0</v>
      </c>
      <c r="L29" s="53">
        <f>SUM(L33,L68)</f>
        <v>1288.9</v>
      </c>
      <c r="M29" s="53">
        <v>0</v>
      </c>
      <c r="N29" s="53">
        <v>0</v>
      </c>
      <c r="O29" s="53">
        <v>0</v>
      </c>
      <c r="P29" s="90">
        <f>SUM(J29:O29)</f>
        <v>1418.9</v>
      </c>
      <c r="Q29" s="62">
        <v>2016</v>
      </c>
    </row>
    <row r="30" spans="1:17" ht="15.75">
      <c r="A30" s="60" t="s">
        <v>72</v>
      </c>
      <c r="B30" s="48">
        <v>1</v>
      </c>
      <c r="C30" s="48">
        <v>1</v>
      </c>
      <c r="D30" s="48">
        <v>0</v>
      </c>
      <c r="E30" s="48">
        <v>0</v>
      </c>
      <c r="F30" s="48">
        <v>0</v>
      </c>
      <c r="G30" s="48">
        <v>3</v>
      </c>
      <c r="H30" s="52" t="s">
        <v>28</v>
      </c>
      <c r="I30" s="48" t="s">
        <v>7</v>
      </c>
      <c r="J30" s="53">
        <f>SUM(J34,J69)</f>
        <v>18854.9</v>
      </c>
      <c r="K30" s="53">
        <f>SUM(K34,K69)</f>
        <v>19024.9</v>
      </c>
      <c r="L30" s="53">
        <f>SUM(L34,L69)</f>
        <v>19189.7</v>
      </c>
      <c r="M30" s="156">
        <f>SUM(M34,M69)</f>
        <v>20634.643399999997</v>
      </c>
      <c r="N30" s="156">
        <f>SUM(N34,N69)</f>
        <v>20391.7</v>
      </c>
      <c r="O30" s="156">
        <f>SUM(O34,O69)</f>
        <v>20391.7</v>
      </c>
      <c r="P30" s="156">
        <f aca="true" t="shared" si="4" ref="P30:P35">SUM(J30:O30)</f>
        <v>118487.5434</v>
      </c>
      <c r="Q30" s="62">
        <v>2021</v>
      </c>
    </row>
    <row r="31" spans="1:17" ht="15.75">
      <c r="A31" s="60" t="s">
        <v>72</v>
      </c>
      <c r="B31" s="48">
        <v>1</v>
      </c>
      <c r="C31" s="48">
        <v>1</v>
      </c>
      <c r="D31" s="48">
        <v>0</v>
      </c>
      <c r="E31" s="48">
        <v>0</v>
      </c>
      <c r="F31" s="48">
        <v>0</v>
      </c>
      <c r="G31" s="48">
        <v>4</v>
      </c>
      <c r="H31" s="52" t="s">
        <v>90</v>
      </c>
      <c r="I31" s="48" t="s">
        <v>7</v>
      </c>
      <c r="J31" s="53">
        <f aca="true" t="shared" si="5" ref="J31:O31">J35</f>
        <v>10100</v>
      </c>
      <c r="K31" s="53">
        <f t="shared" si="5"/>
        <v>10200</v>
      </c>
      <c r="L31" s="53">
        <f>L35</f>
        <v>21100</v>
      </c>
      <c r="M31" s="53">
        <f t="shared" si="5"/>
        <v>10400</v>
      </c>
      <c r="N31" s="53">
        <f t="shared" si="5"/>
        <v>10500</v>
      </c>
      <c r="O31" s="53">
        <f t="shared" si="5"/>
        <v>10600</v>
      </c>
      <c r="P31" s="53">
        <f t="shared" si="4"/>
        <v>72900</v>
      </c>
      <c r="Q31" s="62">
        <v>2021</v>
      </c>
    </row>
    <row r="32" spans="1:17" ht="33.75" customHeight="1">
      <c r="A32" s="60" t="s">
        <v>72</v>
      </c>
      <c r="B32" s="109">
        <v>1</v>
      </c>
      <c r="C32" s="109">
        <v>1</v>
      </c>
      <c r="D32" s="109">
        <v>1</v>
      </c>
      <c r="E32" s="109">
        <v>0</v>
      </c>
      <c r="F32" s="109">
        <v>0</v>
      </c>
      <c r="G32" s="109"/>
      <c r="H32" s="117" t="s">
        <v>36</v>
      </c>
      <c r="I32" s="109" t="s">
        <v>7</v>
      </c>
      <c r="J32" s="113">
        <f>SUM(J33,J34:J35)</f>
        <v>28834.9</v>
      </c>
      <c r="K32" s="113">
        <f>SUM(K33,K34:K35)</f>
        <v>28974.9</v>
      </c>
      <c r="L32" s="113">
        <f>SUM(L33,L34:L35)</f>
        <v>41328.600000000006</v>
      </c>
      <c r="M32" s="157">
        <f>SUM(M33:M34:M35)</f>
        <v>30784.643399999997</v>
      </c>
      <c r="N32" s="157">
        <f>SUM(N33:N34:N35)</f>
        <v>30641.7</v>
      </c>
      <c r="O32" s="157">
        <f>SUM(O33:O34:O35)</f>
        <v>30741.7</v>
      </c>
      <c r="P32" s="158">
        <f>SUM(J32:O32)</f>
        <v>191306.44340000002</v>
      </c>
      <c r="Q32" s="62">
        <v>2021</v>
      </c>
    </row>
    <row r="33" spans="1:17" ht="18" customHeight="1">
      <c r="A33" s="60"/>
      <c r="B33" s="109">
        <v>1</v>
      </c>
      <c r="C33" s="109">
        <v>1</v>
      </c>
      <c r="D33" s="109">
        <v>1</v>
      </c>
      <c r="E33" s="109">
        <v>0</v>
      </c>
      <c r="F33" s="109">
        <v>0</v>
      </c>
      <c r="G33" s="109">
        <v>2</v>
      </c>
      <c r="H33" s="110" t="s">
        <v>29</v>
      </c>
      <c r="I33" s="109" t="s">
        <v>7</v>
      </c>
      <c r="J33" s="113">
        <f>J50</f>
        <v>130</v>
      </c>
      <c r="K33" s="113">
        <v>0</v>
      </c>
      <c r="L33" s="113">
        <f>SUM(L41)</f>
        <v>1288.9</v>
      </c>
      <c r="M33" s="113">
        <v>0</v>
      </c>
      <c r="N33" s="113">
        <v>0</v>
      </c>
      <c r="O33" s="113">
        <v>0</v>
      </c>
      <c r="P33" s="111">
        <f>SUM(J33:O33)</f>
        <v>1418.9</v>
      </c>
      <c r="Q33" s="62">
        <v>2021</v>
      </c>
    </row>
    <row r="34" spans="1:17" ht="15.75">
      <c r="A34" s="60" t="s">
        <v>72</v>
      </c>
      <c r="B34" s="109">
        <v>1</v>
      </c>
      <c r="C34" s="109">
        <v>1</v>
      </c>
      <c r="D34" s="109">
        <v>1</v>
      </c>
      <c r="E34" s="109">
        <v>0</v>
      </c>
      <c r="F34" s="109">
        <v>0</v>
      </c>
      <c r="G34" s="109">
        <v>3</v>
      </c>
      <c r="H34" s="112" t="s">
        <v>28</v>
      </c>
      <c r="I34" s="109" t="s">
        <v>7</v>
      </c>
      <c r="J34" s="113">
        <f>SUM(J38,J40,J51,J63)</f>
        <v>18604.9</v>
      </c>
      <c r="K34" s="113">
        <f>SUM(K38,K40,K51,K63)</f>
        <v>18774.9</v>
      </c>
      <c r="L34" s="113">
        <f>SUM(L38,L42,L51,L61,L63)</f>
        <v>18939.7</v>
      </c>
      <c r="M34" s="157">
        <f>SUM(M38,M40,M49,M63,M61)</f>
        <v>20384.643399999997</v>
      </c>
      <c r="N34" s="157">
        <f>SUM(N38,N40,N49,N63,N61)</f>
        <v>20141.7</v>
      </c>
      <c r="O34" s="157">
        <f>SUM(O38,O40,O49,O63,O61)</f>
        <v>20141.7</v>
      </c>
      <c r="P34" s="157">
        <f t="shared" si="4"/>
        <v>116987.5434</v>
      </c>
      <c r="Q34" s="62">
        <v>2021</v>
      </c>
    </row>
    <row r="35" spans="1:17" ht="15.75">
      <c r="A35" s="60" t="s">
        <v>72</v>
      </c>
      <c r="B35" s="109">
        <v>1</v>
      </c>
      <c r="C35" s="109">
        <v>1</v>
      </c>
      <c r="D35" s="109">
        <v>1</v>
      </c>
      <c r="E35" s="109">
        <v>0</v>
      </c>
      <c r="F35" s="109">
        <v>0</v>
      </c>
      <c r="G35" s="109">
        <v>4</v>
      </c>
      <c r="H35" s="112" t="s">
        <v>90</v>
      </c>
      <c r="I35" s="109" t="s">
        <v>102</v>
      </c>
      <c r="J35" s="113">
        <f aca="true" t="shared" si="6" ref="J35:O35">J47</f>
        <v>10100</v>
      </c>
      <c r="K35" s="113">
        <f t="shared" si="6"/>
        <v>10200</v>
      </c>
      <c r="L35" s="113">
        <f t="shared" si="6"/>
        <v>21100</v>
      </c>
      <c r="M35" s="113">
        <f t="shared" si="6"/>
        <v>10400</v>
      </c>
      <c r="N35" s="113">
        <f t="shared" si="6"/>
        <v>10500</v>
      </c>
      <c r="O35" s="113">
        <f t="shared" si="6"/>
        <v>10600</v>
      </c>
      <c r="P35" s="113">
        <f t="shared" si="4"/>
        <v>72900</v>
      </c>
      <c r="Q35" s="62">
        <v>2021</v>
      </c>
    </row>
    <row r="36" spans="1:17" ht="66" customHeight="1">
      <c r="A36" s="60" t="s">
        <v>72</v>
      </c>
      <c r="B36" s="4">
        <v>1</v>
      </c>
      <c r="C36" s="4">
        <v>1</v>
      </c>
      <c r="D36" s="4">
        <v>1</v>
      </c>
      <c r="E36" s="4">
        <v>0</v>
      </c>
      <c r="F36" s="4">
        <v>0</v>
      </c>
      <c r="G36" s="4"/>
      <c r="H36" s="6" t="s">
        <v>82</v>
      </c>
      <c r="I36" s="4" t="s">
        <v>6</v>
      </c>
      <c r="J36" s="9">
        <v>200</v>
      </c>
      <c r="K36" s="9">
        <v>200</v>
      </c>
      <c r="L36" s="9">
        <v>200</v>
      </c>
      <c r="M36" s="9">
        <v>200</v>
      </c>
      <c r="N36" s="169">
        <v>205</v>
      </c>
      <c r="O36" s="169">
        <v>210</v>
      </c>
      <c r="P36" s="169">
        <v>210</v>
      </c>
      <c r="Q36" s="62">
        <v>2021</v>
      </c>
    </row>
    <row r="37" spans="1:17" ht="45" customHeight="1">
      <c r="A37" s="60" t="s">
        <v>72</v>
      </c>
      <c r="B37" s="4">
        <v>1</v>
      </c>
      <c r="C37" s="4">
        <v>1</v>
      </c>
      <c r="D37" s="4">
        <v>1</v>
      </c>
      <c r="E37" s="4">
        <v>0</v>
      </c>
      <c r="F37" s="4">
        <v>0</v>
      </c>
      <c r="G37" s="4"/>
      <c r="H37" s="6" t="s">
        <v>34</v>
      </c>
      <c r="I37" s="4" t="s">
        <v>16</v>
      </c>
      <c r="J37" s="9">
        <v>100</v>
      </c>
      <c r="K37" s="9">
        <v>100</v>
      </c>
      <c r="L37" s="9">
        <v>100</v>
      </c>
      <c r="M37" s="9">
        <v>100</v>
      </c>
      <c r="N37" s="9">
        <v>100</v>
      </c>
      <c r="O37" s="9">
        <v>100</v>
      </c>
      <c r="P37" s="9">
        <v>100</v>
      </c>
      <c r="Q37" s="62">
        <v>2021</v>
      </c>
    </row>
    <row r="38" spans="1:17" ht="63">
      <c r="A38" s="60" t="s">
        <v>72</v>
      </c>
      <c r="B38" s="38">
        <v>1</v>
      </c>
      <c r="C38" s="38">
        <v>1</v>
      </c>
      <c r="D38" s="38">
        <v>1</v>
      </c>
      <c r="E38" s="38">
        <v>0</v>
      </c>
      <c r="F38" s="38">
        <v>1</v>
      </c>
      <c r="G38" s="38">
        <v>3</v>
      </c>
      <c r="H38" s="39" t="s">
        <v>123</v>
      </c>
      <c r="I38" s="38" t="s">
        <v>7</v>
      </c>
      <c r="J38" s="40">
        <v>2180</v>
      </c>
      <c r="K38" s="40">
        <v>2180</v>
      </c>
      <c r="L38" s="40">
        <v>2180</v>
      </c>
      <c r="M38" s="40">
        <f>1225+870+85</f>
        <v>2180</v>
      </c>
      <c r="N38" s="40">
        <f>1225+870+85</f>
        <v>2180</v>
      </c>
      <c r="O38" s="150">
        <f>1225+870+85</f>
        <v>2180</v>
      </c>
      <c r="P38" s="174">
        <f>SUM(J38:O38)</f>
        <v>13080</v>
      </c>
      <c r="Q38" s="62">
        <v>2021</v>
      </c>
    </row>
    <row r="39" spans="1:25" s="85" customFormat="1" ht="63">
      <c r="A39" s="60" t="s">
        <v>72</v>
      </c>
      <c r="B39" s="82">
        <v>1</v>
      </c>
      <c r="C39" s="82">
        <v>1</v>
      </c>
      <c r="D39" s="82">
        <v>1</v>
      </c>
      <c r="E39" s="82">
        <v>0</v>
      </c>
      <c r="F39" s="82">
        <v>1</v>
      </c>
      <c r="G39" s="82"/>
      <c r="H39" s="84" t="s">
        <v>35</v>
      </c>
      <c r="I39" s="82" t="s">
        <v>6</v>
      </c>
      <c r="J39" s="81">
        <v>20800</v>
      </c>
      <c r="K39" s="81">
        <v>20800</v>
      </c>
      <c r="L39" s="81">
        <v>20800</v>
      </c>
      <c r="M39" s="81">
        <v>20800</v>
      </c>
      <c r="N39" s="81">
        <v>20800</v>
      </c>
      <c r="O39" s="81">
        <v>20800</v>
      </c>
      <c r="P39" s="81">
        <v>20800</v>
      </c>
      <c r="Q39" s="62">
        <v>2021</v>
      </c>
      <c r="R39" s="3"/>
      <c r="S39" s="3"/>
      <c r="T39" s="3"/>
      <c r="U39" s="3"/>
      <c r="V39" s="3"/>
      <c r="W39" s="3"/>
      <c r="X39" s="3"/>
      <c r="Y39" s="3"/>
    </row>
    <row r="40" spans="1:25" s="85" customFormat="1" ht="63">
      <c r="A40" s="60" t="s">
        <v>72</v>
      </c>
      <c r="B40" s="97">
        <v>1</v>
      </c>
      <c r="C40" s="97">
        <v>1</v>
      </c>
      <c r="D40" s="97">
        <v>1</v>
      </c>
      <c r="E40" s="97">
        <v>0</v>
      </c>
      <c r="F40" s="97">
        <v>2</v>
      </c>
      <c r="G40" s="97">
        <v>3</v>
      </c>
      <c r="H40" s="136" t="s">
        <v>132</v>
      </c>
      <c r="I40" s="97" t="s">
        <v>7</v>
      </c>
      <c r="J40" s="102">
        <v>16394.9</v>
      </c>
      <c r="K40" s="102">
        <v>16594.9</v>
      </c>
      <c r="L40" s="102">
        <f>L41+L42</f>
        <v>17873.600000000002</v>
      </c>
      <c r="M40" s="133">
        <f>M42+M41</f>
        <v>15707.943399999998</v>
      </c>
      <c r="N40" s="173">
        <f>N41+N42</f>
        <v>15515</v>
      </c>
      <c r="O40" s="133">
        <f>O41+O42</f>
        <v>15515</v>
      </c>
      <c r="P40" s="133">
        <f aca="true" t="shared" si="7" ref="P40:P47">SUM(J40:O40)</f>
        <v>97601.34340000001</v>
      </c>
      <c r="Q40" s="62">
        <v>2021</v>
      </c>
      <c r="R40" s="3"/>
      <c r="S40" s="3"/>
      <c r="T40" s="3"/>
      <c r="U40" s="3"/>
      <c r="V40" s="3"/>
      <c r="W40" s="3"/>
      <c r="X40" s="3"/>
      <c r="Y40" s="3"/>
    </row>
    <row r="41" spans="1:17" ht="17.25" customHeight="1">
      <c r="A41" s="60" t="s">
        <v>72</v>
      </c>
      <c r="B41" s="97">
        <v>1</v>
      </c>
      <c r="C41" s="97">
        <v>1</v>
      </c>
      <c r="D41" s="97">
        <v>1</v>
      </c>
      <c r="E41" s="97">
        <v>1</v>
      </c>
      <c r="F41" s="97">
        <v>0</v>
      </c>
      <c r="G41" s="97">
        <v>2</v>
      </c>
      <c r="H41" s="100" t="s">
        <v>29</v>
      </c>
      <c r="I41" s="97" t="s">
        <v>7</v>
      </c>
      <c r="J41" s="98">
        <v>0</v>
      </c>
      <c r="K41" s="98">
        <v>0</v>
      </c>
      <c r="L41" s="98">
        <f>1288.9</f>
        <v>1288.9</v>
      </c>
      <c r="M41" s="98">
        <v>0</v>
      </c>
      <c r="N41" s="98">
        <v>0</v>
      </c>
      <c r="O41" s="134">
        <v>0</v>
      </c>
      <c r="P41" s="133">
        <f t="shared" si="7"/>
        <v>1288.9</v>
      </c>
      <c r="Q41" s="62">
        <v>2018</v>
      </c>
    </row>
    <row r="42" spans="1:17" ht="15" customHeight="1">
      <c r="A42" s="60" t="s">
        <v>72</v>
      </c>
      <c r="B42" s="97">
        <v>1</v>
      </c>
      <c r="C42" s="97">
        <v>1</v>
      </c>
      <c r="D42" s="97">
        <v>1</v>
      </c>
      <c r="E42" s="97">
        <v>1</v>
      </c>
      <c r="F42" s="97">
        <v>0</v>
      </c>
      <c r="G42" s="97">
        <v>3</v>
      </c>
      <c r="H42" s="101" t="s">
        <v>28</v>
      </c>
      <c r="I42" s="97" t="s">
        <v>7</v>
      </c>
      <c r="J42" s="98">
        <f>J40</f>
        <v>16394.9</v>
      </c>
      <c r="K42" s="98">
        <f>K40</f>
        <v>16594.9</v>
      </c>
      <c r="L42" s="102">
        <v>16584.7</v>
      </c>
      <c r="M42" s="134">
        <f>(14051025.28+1656918.12)/1000</f>
        <v>15707.943399999998</v>
      </c>
      <c r="N42" s="167">
        <v>15515</v>
      </c>
      <c r="O42" s="134">
        <v>15515</v>
      </c>
      <c r="P42" s="133">
        <f t="shared" si="7"/>
        <v>96312.44339999999</v>
      </c>
      <c r="Q42" s="62">
        <v>2021</v>
      </c>
    </row>
    <row r="43" spans="1:17" ht="34.5" customHeight="1">
      <c r="A43" s="60" t="s">
        <v>72</v>
      </c>
      <c r="B43" s="4">
        <v>1</v>
      </c>
      <c r="C43" s="4">
        <v>1</v>
      </c>
      <c r="D43" s="4">
        <v>1</v>
      </c>
      <c r="E43" s="4">
        <v>0</v>
      </c>
      <c r="F43" s="4">
        <v>2</v>
      </c>
      <c r="G43" s="4"/>
      <c r="H43" s="11" t="s">
        <v>101</v>
      </c>
      <c r="I43" s="4" t="s">
        <v>13</v>
      </c>
      <c r="J43" s="83">
        <v>8918</v>
      </c>
      <c r="K43" s="93">
        <v>8990</v>
      </c>
      <c r="L43" s="93">
        <v>8990</v>
      </c>
      <c r="M43" s="171">
        <v>0</v>
      </c>
      <c r="N43" s="171">
        <v>0</v>
      </c>
      <c r="O43" s="171">
        <v>0</v>
      </c>
      <c r="P43" s="172">
        <f t="shared" si="7"/>
        <v>26898</v>
      </c>
      <c r="Q43" s="170">
        <v>2018</v>
      </c>
    </row>
    <row r="44" spans="1:17" ht="34.5" customHeight="1">
      <c r="A44" s="60" t="s">
        <v>72</v>
      </c>
      <c r="B44" s="4">
        <v>1</v>
      </c>
      <c r="C44" s="4">
        <v>1</v>
      </c>
      <c r="D44" s="4">
        <v>1</v>
      </c>
      <c r="E44" s="4">
        <v>0</v>
      </c>
      <c r="F44" s="4">
        <v>2</v>
      </c>
      <c r="G44" s="140"/>
      <c r="H44" s="11" t="s">
        <v>115</v>
      </c>
      <c r="I44" s="4" t="s">
        <v>116</v>
      </c>
      <c r="J44" s="9">
        <v>12</v>
      </c>
      <c r="K44" s="9">
        <v>12</v>
      </c>
      <c r="L44" s="9">
        <v>17</v>
      </c>
      <c r="M44" s="9">
        <v>12</v>
      </c>
      <c r="N44" s="9">
        <v>12</v>
      </c>
      <c r="O44" s="9">
        <v>12</v>
      </c>
      <c r="P44" s="83">
        <f t="shared" si="7"/>
        <v>77</v>
      </c>
      <c r="Q44" s="62">
        <v>2021</v>
      </c>
    </row>
    <row r="45" spans="1:17" ht="52.5" customHeight="1">
      <c r="A45" s="60" t="s">
        <v>72</v>
      </c>
      <c r="B45" s="4">
        <v>1</v>
      </c>
      <c r="C45" s="4">
        <v>1</v>
      </c>
      <c r="D45" s="4">
        <v>1</v>
      </c>
      <c r="E45" s="4">
        <v>0</v>
      </c>
      <c r="F45" s="4">
        <v>2</v>
      </c>
      <c r="G45" s="140"/>
      <c r="H45" s="11" t="s">
        <v>117</v>
      </c>
      <c r="I45" s="4" t="s">
        <v>6</v>
      </c>
      <c r="J45" s="9">
        <v>34</v>
      </c>
      <c r="K45" s="9">
        <v>34</v>
      </c>
      <c r="L45" s="9">
        <v>49</v>
      </c>
      <c r="M45" s="9">
        <v>34</v>
      </c>
      <c r="N45" s="9">
        <v>34</v>
      </c>
      <c r="O45" s="9">
        <v>34</v>
      </c>
      <c r="P45" s="83">
        <f>SUM(J45:O45)</f>
        <v>219</v>
      </c>
      <c r="Q45" s="62">
        <v>2021</v>
      </c>
    </row>
    <row r="46" spans="1:17" ht="15.75">
      <c r="A46" s="60" t="s">
        <v>72</v>
      </c>
      <c r="B46" s="4">
        <v>1</v>
      </c>
      <c r="C46" s="4">
        <v>1</v>
      </c>
      <c r="D46" s="4">
        <v>1</v>
      </c>
      <c r="E46" s="4">
        <v>0</v>
      </c>
      <c r="F46" s="4">
        <v>2</v>
      </c>
      <c r="G46" s="140"/>
      <c r="H46" s="135" t="s">
        <v>124</v>
      </c>
      <c r="I46" s="4" t="s">
        <v>6</v>
      </c>
      <c r="J46" s="9">
        <v>0</v>
      </c>
      <c r="K46" s="9">
        <v>0</v>
      </c>
      <c r="L46" s="9">
        <v>0</v>
      </c>
      <c r="M46" s="137">
        <v>38282</v>
      </c>
      <c r="N46" s="137">
        <v>38282</v>
      </c>
      <c r="O46" s="137">
        <v>38282</v>
      </c>
      <c r="P46" s="138">
        <f t="shared" si="7"/>
        <v>114846</v>
      </c>
      <c r="Q46" s="139">
        <v>2021</v>
      </c>
    </row>
    <row r="47" spans="1:25" s="85" customFormat="1" ht="53.25" customHeight="1">
      <c r="A47" s="60" t="s">
        <v>72</v>
      </c>
      <c r="B47" s="97">
        <v>1</v>
      </c>
      <c r="C47" s="97">
        <v>1</v>
      </c>
      <c r="D47" s="97">
        <v>1</v>
      </c>
      <c r="E47" s="97">
        <v>0</v>
      </c>
      <c r="F47" s="97">
        <v>3</v>
      </c>
      <c r="G47" s="97">
        <v>4</v>
      </c>
      <c r="H47" s="106" t="s">
        <v>89</v>
      </c>
      <c r="I47" s="97" t="s">
        <v>7</v>
      </c>
      <c r="J47" s="98">
        <v>10100</v>
      </c>
      <c r="K47" s="98">
        <v>10200</v>
      </c>
      <c r="L47" s="98">
        <v>21100</v>
      </c>
      <c r="M47" s="98">
        <v>10400</v>
      </c>
      <c r="N47" s="98">
        <v>10500</v>
      </c>
      <c r="O47" s="98">
        <v>10600</v>
      </c>
      <c r="P47" s="102">
        <f t="shared" si="7"/>
        <v>72900</v>
      </c>
      <c r="Q47" s="62">
        <v>2021</v>
      </c>
      <c r="R47" s="3"/>
      <c r="S47" s="3"/>
      <c r="T47" s="3"/>
      <c r="U47" s="3"/>
      <c r="V47" s="3"/>
      <c r="W47" s="3"/>
      <c r="X47" s="3"/>
      <c r="Y47" s="3"/>
    </row>
    <row r="48" spans="1:17" ht="63.75" customHeight="1">
      <c r="A48" s="60" t="s">
        <v>72</v>
      </c>
      <c r="B48" s="4">
        <v>1</v>
      </c>
      <c r="C48" s="4">
        <v>1</v>
      </c>
      <c r="D48" s="4">
        <v>1</v>
      </c>
      <c r="E48" s="4">
        <v>0</v>
      </c>
      <c r="F48" s="4">
        <v>3</v>
      </c>
      <c r="G48" s="4"/>
      <c r="H48" s="87" t="s">
        <v>91</v>
      </c>
      <c r="I48" s="4" t="s">
        <v>9</v>
      </c>
      <c r="J48" s="9">
        <v>2870</v>
      </c>
      <c r="K48" s="9">
        <v>2920</v>
      </c>
      <c r="L48" s="9">
        <v>2970</v>
      </c>
      <c r="M48" s="9">
        <v>3020</v>
      </c>
      <c r="N48" s="9">
        <v>3070</v>
      </c>
      <c r="O48" s="9">
        <v>3120</v>
      </c>
      <c r="P48" s="83">
        <v>3120</v>
      </c>
      <c r="Q48" s="62">
        <v>2021</v>
      </c>
    </row>
    <row r="49" spans="1:17" ht="36" customHeight="1">
      <c r="A49" s="60" t="s">
        <v>72</v>
      </c>
      <c r="B49" s="97">
        <v>1</v>
      </c>
      <c r="C49" s="97">
        <v>1</v>
      </c>
      <c r="D49" s="97">
        <v>1</v>
      </c>
      <c r="E49" s="97">
        <v>0</v>
      </c>
      <c r="F49" s="97">
        <v>4</v>
      </c>
      <c r="G49" s="97"/>
      <c r="H49" s="107" t="s">
        <v>98</v>
      </c>
      <c r="I49" s="97" t="s">
        <v>7</v>
      </c>
      <c r="J49" s="98">
        <f>SUM(J50:J51)</f>
        <v>160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102">
        <f>SUM(J49:O49)</f>
        <v>160</v>
      </c>
      <c r="Q49" s="62">
        <v>2016</v>
      </c>
    </row>
    <row r="50" spans="1:17" ht="17.25" customHeight="1">
      <c r="A50" s="60" t="s">
        <v>72</v>
      </c>
      <c r="B50" s="97">
        <v>1</v>
      </c>
      <c r="C50" s="97">
        <v>1</v>
      </c>
      <c r="D50" s="97">
        <v>1</v>
      </c>
      <c r="E50" s="97">
        <v>0</v>
      </c>
      <c r="F50" s="97">
        <v>4</v>
      </c>
      <c r="G50" s="97">
        <v>2</v>
      </c>
      <c r="H50" s="100" t="s">
        <v>29</v>
      </c>
      <c r="I50" s="97" t="s">
        <v>7</v>
      </c>
      <c r="J50" s="98">
        <v>130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102">
        <f>SUM(J50:O50)</f>
        <v>130</v>
      </c>
      <c r="Q50" s="62">
        <v>2016</v>
      </c>
    </row>
    <row r="51" spans="1:17" ht="15" customHeight="1">
      <c r="A51" s="60" t="s">
        <v>72</v>
      </c>
      <c r="B51" s="97">
        <v>1</v>
      </c>
      <c r="C51" s="97">
        <v>1</v>
      </c>
      <c r="D51" s="97">
        <v>1</v>
      </c>
      <c r="E51" s="97">
        <v>0</v>
      </c>
      <c r="F51" s="97">
        <v>4</v>
      </c>
      <c r="G51" s="97">
        <v>3</v>
      </c>
      <c r="H51" s="101" t="s">
        <v>28</v>
      </c>
      <c r="I51" s="97" t="s">
        <v>7</v>
      </c>
      <c r="J51" s="98">
        <v>30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102">
        <f>SUM(J51:O51)</f>
        <v>30</v>
      </c>
      <c r="Q51" s="62">
        <v>2016</v>
      </c>
    </row>
    <row r="52" spans="1:17" ht="33" customHeight="1">
      <c r="A52" s="60" t="s">
        <v>72</v>
      </c>
      <c r="B52" s="4">
        <v>1</v>
      </c>
      <c r="C52" s="4">
        <v>1</v>
      </c>
      <c r="D52" s="4">
        <v>1</v>
      </c>
      <c r="E52" s="4">
        <v>0</v>
      </c>
      <c r="F52" s="4">
        <v>4</v>
      </c>
      <c r="G52" s="4"/>
      <c r="H52" s="11" t="s">
        <v>97</v>
      </c>
      <c r="I52" s="82" t="s">
        <v>6</v>
      </c>
      <c r="J52" s="9">
        <v>2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83">
        <v>2</v>
      </c>
      <c r="Q52" s="62">
        <v>2016</v>
      </c>
    </row>
    <row r="53" spans="1:17" ht="85.5" customHeight="1">
      <c r="A53" s="60" t="s">
        <v>72</v>
      </c>
      <c r="B53" s="4">
        <v>1</v>
      </c>
      <c r="C53" s="4">
        <v>1</v>
      </c>
      <c r="D53" s="4">
        <v>1</v>
      </c>
      <c r="E53" s="4">
        <v>0</v>
      </c>
      <c r="F53" s="4">
        <v>5</v>
      </c>
      <c r="G53" s="4"/>
      <c r="H53" s="6" t="s">
        <v>93</v>
      </c>
      <c r="I53" s="4" t="s">
        <v>11</v>
      </c>
      <c r="J53" s="7" t="s">
        <v>12</v>
      </c>
      <c r="K53" s="7" t="s">
        <v>12</v>
      </c>
      <c r="L53" s="7" t="s">
        <v>12</v>
      </c>
      <c r="M53" s="7" t="s">
        <v>12</v>
      </c>
      <c r="N53" s="7" t="s">
        <v>12</v>
      </c>
      <c r="O53" s="7" t="s">
        <v>12</v>
      </c>
      <c r="P53" s="7" t="s">
        <v>12</v>
      </c>
      <c r="Q53" s="62">
        <v>2021</v>
      </c>
    </row>
    <row r="54" spans="1:17" ht="31.5">
      <c r="A54" s="60" t="s">
        <v>72</v>
      </c>
      <c r="B54" s="4">
        <v>1</v>
      </c>
      <c r="C54" s="4">
        <v>1</v>
      </c>
      <c r="D54" s="4">
        <v>1</v>
      </c>
      <c r="E54" s="4">
        <v>0</v>
      </c>
      <c r="F54" s="4">
        <v>5</v>
      </c>
      <c r="G54" s="4"/>
      <c r="H54" s="6" t="s">
        <v>31</v>
      </c>
      <c r="I54" s="4" t="s">
        <v>6</v>
      </c>
      <c r="J54" s="9">
        <v>204</v>
      </c>
      <c r="K54" s="9">
        <v>204</v>
      </c>
      <c r="L54" s="9">
        <v>204</v>
      </c>
      <c r="M54" s="9">
        <v>204</v>
      </c>
      <c r="N54" s="9">
        <v>204</v>
      </c>
      <c r="O54" s="9">
        <v>204</v>
      </c>
      <c r="P54" s="9">
        <f>SUM(J54:O54)</f>
        <v>1224</v>
      </c>
      <c r="Q54" s="62">
        <v>2021</v>
      </c>
    </row>
    <row r="55" spans="1:17" ht="69.75" customHeight="1">
      <c r="A55" s="60" t="s">
        <v>72</v>
      </c>
      <c r="B55" s="4">
        <v>1</v>
      </c>
      <c r="C55" s="4">
        <v>1</v>
      </c>
      <c r="D55" s="4">
        <v>1</v>
      </c>
      <c r="E55" s="4">
        <v>0</v>
      </c>
      <c r="F55" s="4">
        <v>6</v>
      </c>
      <c r="G55" s="4"/>
      <c r="H55" s="6" t="s">
        <v>94</v>
      </c>
      <c r="I55" s="4" t="s">
        <v>11</v>
      </c>
      <c r="J55" s="7" t="s">
        <v>12</v>
      </c>
      <c r="K55" s="7" t="s">
        <v>12</v>
      </c>
      <c r="L55" s="7" t="s">
        <v>12</v>
      </c>
      <c r="M55" s="7" t="s">
        <v>12</v>
      </c>
      <c r="N55" s="7" t="s">
        <v>12</v>
      </c>
      <c r="O55" s="7" t="s">
        <v>12</v>
      </c>
      <c r="P55" s="7" t="s">
        <v>12</v>
      </c>
      <c r="Q55" s="62">
        <v>2021</v>
      </c>
    </row>
    <row r="56" spans="1:17" ht="31.5">
      <c r="A56" s="60" t="s">
        <v>72</v>
      </c>
      <c r="B56" s="4">
        <v>1</v>
      </c>
      <c r="C56" s="4">
        <v>1</v>
      </c>
      <c r="D56" s="4">
        <v>1</v>
      </c>
      <c r="E56" s="4">
        <v>0</v>
      </c>
      <c r="F56" s="4">
        <v>6</v>
      </c>
      <c r="G56" s="4"/>
      <c r="H56" s="6" t="s">
        <v>32</v>
      </c>
      <c r="I56" s="4" t="s">
        <v>6</v>
      </c>
      <c r="J56" s="9">
        <v>50</v>
      </c>
      <c r="K56" s="9">
        <v>50</v>
      </c>
      <c r="L56" s="9">
        <v>50</v>
      </c>
      <c r="M56" s="9">
        <v>50</v>
      </c>
      <c r="N56" s="9">
        <v>50</v>
      </c>
      <c r="O56" s="9">
        <v>50</v>
      </c>
      <c r="P56" s="9">
        <f>SUM(J56:O56)</f>
        <v>300</v>
      </c>
      <c r="Q56" s="62">
        <v>2021</v>
      </c>
    </row>
    <row r="57" spans="1:17" ht="63">
      <c r="A57" s="60" t="s">
        <v>72</v>
      </c>
      <c r="B57" s="4">
        <v>1</v>
      </c>
      <c r="C57" s="4">
        <v>1</v>
      </c>
      <c r="D57" s="4">
        <v>1</v>
      </c>
      <c r="E57" s="4">
        <v>0</v>
      </c>
      <c r="F57" s="4">
        <v>7</v>
      </c>
      <c r="G57" s="4"/>
      <c r="H57" s="6" t="s">
        <v>95</v>
      </c>
      <c r="I57" s="4" t="s">
        <v>11</v>
      </c>
      <c r="J57" s="7" t="s">
        <v>12</v>
      </c>
      <c r="K57" s="7" t="s">
        <v>12</v>
      </c>
      <c r="L57" s="7" t="s">
        <v>12</v>
      </c>
      <c r="M57" s="7" t="s">
        <v>12</v>
      </c>
      <c r="N57" s="7" t="s">
        <v>12</v>
      </c>
      <c r="O57" s="7" t="s">
        <v>12</v>
      </c>
      <c r="P57" s="7" t="s">
        <v>12</v>
      </c>
      <c r="Q57" s="62">
        <v>2021</v>
      </c>
    </row>
    <row r="58" spans="1:17" ht="63">
      <c r="A58" s="60" t="s">
        <v>72</v>
      </c>
      <c r="B58" s="4">
        <v>1</v>
      </c>
      <c r="C58" s="4">
        <v>1</v>
      </c>
      <c r="D58" s="4">
        <v>1</v>
      </c>
      <c r="E58" s="4">
        <v>0</v>
      </c>
      <c r="F58" s="4">
        <v>7</v>
      </c>
      <c r="G58" s="4"/>
      <c r="H58" s="6" t="s">
        <v>33</v>
      </c>
      <c r="I58" s="4" t="s">
        <v>6</v>
      </c>
      <c r="J58" s="9">
        <v>3</v>
      </c>
      <c r="K58" s="9">
        <v>3</v>
      </c>
      <c r="L58" s="9">
        <v>3</v>
      </c>
      <c r="M58" s="9">
        <v>3</v>
      </c>
      <c r="N58" s="9">
        <v>3</v>
      </c>
      <c r="O58" s="9">
        <v>3</v>
      </c>
      <c r="P58" s="9">
        <f>SUM(J58:O58)</f>
        <v>18</v>
      </c>
      <c r="Q58" s="62">
        <v>2021</v>
      </c>
    </row>
    <row r="59" spans="1:17" ht="47.25" customHeight="1">
      <c r="A59" s="60" t="s">
        <v>72</v>
      </c>
      <c r="B59" s="4">
        <v>1</v>
      </c>
      <c r="C59" s="4">
        <v>1</v>
      </c>
      <c r="D59" s="4">
        <v>1</v>
      </c>
      <c r="E59" s="4">
        <v>0</v>
      </c>
      <c r="F59" s="4">
        <v>8</v>
      </c>
      <c r="G59" s="4"/>
      <c r="H59" s="10" t="s">
        <v>96</v>
      </c>
      <c r="I59" s="4" t="s">
        <v>11</v>
      </c>
      <c r="J59" s="7" t="s">
        <v>12</v>
      </c>
      <c r="K59" s="7" t="s">
        <v>12</v>
      </c>
      <c r="L59" s="7" t="s">
        <v>12</v>
      </c>
      <c r="M59" s="7" t="s">
        <v>12</v>
      </c>
      <c r="N59" s="7" t="s">
        <v>12</v>
      </c>
      <c r="O59" s="7" t="s">
        <v>12</v>
      </c>
      <c r="P59" s="7" t="s">
        <v>12</v>
      </c>
      <c r="Q59" s="62">
        <v>2021</v>
      </c>
    </row>
    <row r="60" spans="1:17" ht="30.75" customHeight="1">
      <c r="A60" s="60" t="s">
        <v>72</v>
      </c>
      <c r="B60" s="4">
        <v>1</v>
      </c>
      <c r="C60" s="4">
        <v>1</v>
      </c>
      <c r="D60" s="4">
        <v>1</v>
      </c>
      <c r="E60" s="4">
        <v>0</v>
      </c>
      <c r="F60" s="4">
        <v>8</v>
      </c>
      <c r="G60" s="4"/>
      <c r="H60" s="10" t="s">
        <v>31</v>
      </c>
      <c r="I60" s="4" t="s">
        <v>6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9">
        <f aca="true" t="shared" si="8" ref="P60:P69">SUM(J60:O60)</f>
        <v>6</v>
      </c>
      <c r="Q60" s="62">
        <v>2021</v>
      </c>
    </row>
    <row r="61" spans="1:17" ht="81" customHeight="1">
      <c r="A61" s="60" t="s">
        <v>72</v>
      </c>
      <c r="B61" s="97">
        <v>1</v>
      </c>
      <c r="C61" s="97">
        <v>1</v>
      </c>
      <c r="D61" s="97">
        <v>1</v>
      </c>
      <c r="E61" s="97">
        <v>0</v>
      </c>
      <c r="F61" s="97">
        <v>9</v>
      </c>
      <c r="G61" s="97">
        <v>3</v>
      </c>
      <c r="H61" s="106" t="s">
        <v>104</v>
      </c>
      <c r="I61" s="97" t="s">
        <v>7</v>
      </c>
      <c r="J61" s="98">
        <v>0</v>
      </c>
      <c r="K61" s="98">
        <v>0</v>
      </c>
      <c r="L61" s="98">
        <v>175</v>
      </c>
      <c r="M61" s="98">
        <v>265</v>
      </c>
      <c r="N61" s="98">
        <v>215</v>
      </c>
      <c r="O61" s="98">
        <v>215</v>
      </c>
      <c r="P61" s="98">
        <f>SUM(J61:O61)</f>
        <v>870</v>
      </c>
      <c r="Q61" s="62">
        <v>2021</v>
      </c>
    </row>
    <row r="62" spans="1:17" ht="80.25" customHeight="1">
      <c r="A62" s="60" t="s">
        <v>72</v>
      </c>
      <c r="B62" s="4">
        <v>1</v>
      </c>
      <c r="C62" s="4">
        <v>1</v>
      </c>
      <c r="D62" s="4">
        <v>1</v>
      </c>
      <c r="E62" s="4">
        <v>0</v>
      </c>
      <c r="F62" s="4">
        <v>9</v>
      </c>
      <c r="G62" s="94"/>
      <c r="H62" s="6" t="s">
        <v>114</v>
      </c>
      <c r="I62" s="4" t="s">
        <v>9</v>
      </c>
      <c r="J62" s="9">
        <v>0</v>
      </c>
      <c r="K62" s="9">
        <v>0</v>
      </c>
      <c r="L62" s="9">
        <v>27</v>
      </c>
      <c r="M62" s="9">
        <v>33</v>
      </c>
      <c r="N62" s="9">
        <v>27</v>
      </c>
      <c r="O62" s="9">
        <v>33</v>
      </c>
      <c r="P62" s="95">
        <f>SUM(J62:O62)</f>
        <v>120</v>
      </c>
      <c r="Q62" s="62">
        <v>2021</v>
      </c>
    </row>
    <row r="63" spans="1:25" s="144" customFormat="1" ht="31.5">
      <c r="A63" s="141" t="s">
        <v>72</v>
      </c>
      <c r="B63" s="142">
        <v>1</v>
      </c>
      <c r="C63" s="142">
        <v>1</v>
      </c>
      <c r="D63" s="142">
        <v>1</v>
      </c>
      <c r="E63" s="142">
        <v>1</v>
      </c>
      <c r="F63" s="142">
        <v>0</v>
      </c>
      <c r="G63" s="142">
        <v>3</v>
      </c>
      <c r="H63" s="136" t="s">
        <v>125</v>
      </c>
      <c r="I63" s="142" t="s">
        <v>7</v>
      </c>
      <c r="J63" s="134">
        <v>0</v>
      </c>
      <c r="K63" s="134">
        <v>0</v>
      </c>
      <c r="L63" s="134">
        <v>0</v>
      </c>
      <c r="M63" s="134">
        <v>2231.7</v>
      </c>
      <c r="N63" s="134">
        <v>2231.7</v>
      </c>
      <c r="O63" s="134">
        <v>2231.7</v>
      </c>
      <c r="P63" s="134">
        <f t="shared" si="8"/>
        <v>6695.099999999999</v>
      </c>
      <c r="Q63" s="139">
        <v>2021</v>
      </c>
      <c r="R63" s="143"/>
      <c r="S63" s="143"/>
      <c r="T63" s="143"/>
      <c r="U63" s="143"/>
      <c r="V63" s="143"/>
      <c r="W63" s="143"/>
      <c r="X63" s="143"/>
      <c r="Y63" s="143"/>
    </row>
    <row r="64" spans="1:17" ht="17.25" customHeight="1">
      <c r="A64" s="60" t="s">
        <v>72</v>
      </c>
      <c r="B64" s="97">
        <v>1</v>
      </c>
      <c r="C64" s="97">
        <v>1</v>
      </c>
      <c r="D64" s="97">
        <v>1</v>
      </c>
      <c r="E64" s="97">
        <v>1</v>
      </c>
      <c r="F64" s="97">
        <v>0</v>
      </c>
      <c r="G64" s="97">
        <v>2</v>
      </c>
      <c r="H64" s="100" t="s">
        <v>29</v>
      </c>
      <c r="I64" s="97" t="s">
        <v>7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102">
        <f>SUM(J64:O64)</f>
        <v>0</v>
      </c>
      <c r="Q64" s="62">
        <v>2021</v>
      </c>
    </row>
    <row r="65" spans="1:17" ht="15" customHeight="1">
      <c r="A65" s="60" t="s">
        <v>72</v>
      </c>
      <c r="B65" s="97">
        <v>1</v>
      </c>
      <c r="C65" s="97">
        <v>1</v>
      </c>
      <c r="D65" s="97">
        <v>1</v>
      </c>
      <c r="E65" s="97">
        <v>1</v>
      </c>
      <c r="F65" s="97">
        <v>0</v>
      </c>
      <c r="G65" s="97">
        <v>3</v>
      </c>
      <c r="H65" s="101" t="s">
        <v>28</v>
      </c>
      <c r="I65" s="97" t="s">
        <v>7</v>
      </c>
      <c r="J65" s="98">
        <v>0</v>
      </c>
      <c r="K65" s="98">
        <v>0</v>
      </c>
      <c r="L65" s="98">
        <v>0</v>
      </c>
      <c r="M65" s="134">
        <f>2231702.44/1000</f>
        <v>2231.70244</v>
      </c>
      <c r="N65" s="134">
        <f>2231702.44/1000</f>
        <v>2231.70244</v>
      </c>
      <c r="O65" s="134">
        <f>2231702.44/1000</f>
        <v>2231.70244</v>
      </c>
      <c r="P65" s="133">
        <f>SUM(J65:O65)</f>
        <v>6695.10732</v>
      </c>
      <c r="Q65" s="62">
        <v>2021</v>
      </c>
    </row>
    <row r="66" spans="1:25" s="144" customFormat="1" ht="15.75">
      <c r="A66" s="141" t="s">
        <v>72</v>
      </c>
      <c r="B66" s="145">
        <v>1</v>
      </c>
      <c r="C66" s="145">
        <v>1</v>
      </c>
      <c r="D66" s="145">
        <v>1</v>
      </c>
      <c r="E66" s="145">
        <v>1</v>
      </c>
      <c r="F66" s="145">
        <v>0</v>
      </c>
      <c r="G66" s="146"/>
      <c r="H66" s="147" t="s">
        <v>126</v>
      </c>
      <c r="I66" s="145" t="s">
        <v>13</v>
      </c>
      <c r="J66" s="137">
        <v>0</v>
      </c>
      <c r="K66" s="137">
        <v>0</v>
      </c>
      <c r="L66" s="137">
        <v>0</v>
      </c>
      <c r="M66" s="137">
        <v>994</v>
      </c>
      <c r="N66" s="137">
        <v>994</v>
      </c>
      <c r="O66" s="137">
        <v>994</v>
      </c>
      <c r="P66" s="148">
        <f t="shared" si="8"/>
        <v>2982</v>
      </c>
      <c r="Q66" s="139">
        <v>2021</v>
      </c>
      <c r="R66" s="143"/>
      <c r="S66" s="143"/>
      <c r="T66" s="143"/>
      <c r="U66" s="143"/>
      <c r="V66" s="143"/>
      <c r="W66" s="143"/>
      <c r="X66" s="143"/>
      <c r="Y66" s="143"/>
    </row>
    <row r="67" spans="1:63" s="59" customFormat="1" ht="31.5">
      <c r="A67" s="60" t="s">
        <v>72</v>
      </c>
      <c r="B67" s="109">
        <v>1</v>
      </c>
      <c r="C67" s="109">
        <v>1</v>
      </c>
      <c r="D67" s="109">
        <v>2</v>
      </c>
      <c r="E67" s="109">
        <v>0</v>
      </c>
      <c r="F67" s="109">
        <v>0</v>
      </c>
      <c r="G67" s="109">
        <v>3</v>
      </c>
      <c r="H67" s="112" t="s">
        <v>47</v>
      </c>
      <c r="I67" s="109" t="s">
        <v>7</v>
      </c>
      <c r="J67" s="113">
        <f aca="true" t="shared" si="9" ref="J67:O67">SUM(J69:J69)</f>
        <v>250</v>
      </c>
      <c r="K67" s="113">
        <f t="shared" si="9"/>
        <v>250</v>
      </c>
      <c r="L67" s="113">
        <f t="shared" si="9"/>
        <v>250</v>
      </c>
      <c r="M67" s="113">
        <f>SUM(M68:M69)</f>
        <v>250</v>
      </c>
      <c r="N67" s="113">
        <f t="shared" si="9"/>
        <v>250</v>
      </c>
      <c r="O67" s="152">
        <f t="shared" si="9"/>
        <v>250</v>
      </c>
      <c r="P67" s="152">
        <f t="shared" si="8"/>
        <v>1500</v>
      </c>
      <c r="Q67" s="62">
        <v>2021</v>
      </c>
      <c r="R67" s="3"/>
      <c r="S67" s="3"/>
      <c r="T67" s="3"/>
      <c r="U67" s="3"/>
      <c r="V67" s="3"/>
      <c r="W67" s="3"/>
      <c r="X67" s="3"/>
      <c r="Y67" s="3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</row>
    <row r="68" spans="1:63" s="59" customFormat="1" ht="15.75">
      <c r="A68" s="60"/>
      <c r="B68" s="109">
        <v>1</v>
      </c>
      <c r="C68" s="109">
        <v>1</v>
      </c>
      <c r="D68" s="109">
        <v>2</v>
      </c>
      <c r="E68" s="109">
        <v>0</v>
      </c>
      <c r="F68" s="109">
        <v>0</v>
      </c>
      <c r="G68" s="109">
        <v>2</v>
      </c>
      <c r="H68" s="112" t="s">
        <v>29</v>
      </c>
      <c r="I68" s="109" t="s">
        <v>7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f t="shared" si="8"/>
        <v>0</v>
      </c>
      <c r="Q68" s="62">
        <v>2021</v>
      </c>
      <c r="R68" s="3"/>
      <c r="S68" s="3"/>
      <c r="T68" s="3"/>
      <c r="U68" s="3"/>
      <c r="V68" s="3"/>
      <c r="W68" s="3"/>
      <c r="X68" s="3"/>
      <c r="Y68" s="3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</row>
    <row r="69" spans="1:63" s="59" customFormat="1" ht="15.75">
      <c r="A69" s="60" t="s">
        <v>72</v>
      </c>
      <c r="B69" s="109">
        <v>1</v>
      </c>
      <c r="C69" s="109">
        <v>1</v>
      </c>
      <c r="D69" s="109">
        <v>2</v>
      </c>
      <c r="E69" s="109">
        <v>0</v>
      </c>
      <c r="F69" s="109">
        <v>0</v>
      </c>
      <c r="G69" s="109">
        <v>3</v>
      </c>
      <c r="H69" s="112" t="s">
        <v>28</v>
      </c>
      <c r="I69" s="109" t="s">
        <v>7</v>
      </c>
      <c r="J69" s="113">
        <f aca="true" t="shared" si="10" ref="J69:O69">J72</f>
        <v>250</v>
      </c>
      <c r="K69" s="113">
        <f t="shared" si="10"/>
        <v>250</v>
      </c>
      <c r="L69" s="113">
        <f t="shared" si="10"/>
        <v>250</v>
      </c>
      <c r="M69" s="113">
        <f t="shared" si="10"/>
        <v>250</v>
      </c>
      <c r="N69" s="113">
        <f t="shared" si="10"/>
        <v>250</v>
      </c>
      <c r="O69" s="152">
        <f t="shared" si="10"/>
        <v>250</v>
      </c>
      <c r="P69" s="152">
        <f t="shared" si="8"/>
        <v>1500</v>
      </c>
      <c r="Q69" s="62">
        <v>2021</v>
      </c>
      <c r="R69" s="3"/>
      <c r="S69" s="3"/>
      <c r="T69" s="3"/>
      <c r="U69" s="3"/>
      <c r="V69" s="3"/>
      <c r="W69" s="3"/>
      <c r="X69" s="3"/>
      <c r="Y69" s="3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</row>
    <row r="70" spans="1:63" ht="47.25">
      <c r="A70" s="60" t="s">
        <v>72</v>
      </c>
      <c r="B70" s="4">
        <v>1</v>
      </c>
      <c r="C70" s="4">
        <v>1</v>
      </c>
      <c r="D70" s="4">
        <v>2</v>
      </c>
      <c r="E70" s="4">
        <v>0</v>
      </c>
      <c r="F70" s="4">
        <v>0</v>
      </c>
      <c r="G70" s="4"/>
      <c r="H70" s="6" t="s">
        <v>46</v>
      </c>
      <c r="I70" s="4" t="s">
        <v>16</v>
      </c>
      <c r="J70" s="9">
        <v>11</v>
      </c>
      <c r="K70" s="9">
        <v>11</v>
      </c>
      <c r="L70" s="9">
        <v>11</v>
      </c>
      <c r="M70" s="9">
        <v>11</v>
      </c>
      <c r="N70" s="159">
        <v>11.2</v>
      </c>
      <c r="O70" s="159">
        <v>11.4</v>
      </c>
      <c r="P70" s="159">
        <v>11.4</v>
      </c>
      <c r="Q70" s="62">
        <v>2021</v>
      </c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</row>
    <row r="71" spans="1:17" ht="94.5">
      <c r="A71" s="60" t="s">
        <v>72</v>
      </c>
      <c r="B71" s="4">
        <v>1</v>
      </c>
      <c r="C71" s="4">
        <v>1</v>
      </c>
      <c r="D71" s="4">
        <v>2</v>
      </c>
      <c r="E71" s="4">
        <v>0</v>
      </c>
      <c r="F71" s="4">
        <v>0</v>
      </c>
      <c r="G71" s="4"/>
      <c r="H71" s="6" t="s">
        <v>119</v>
      </c>
      <c r="I71" s="4" t="s">
        <v>16</v>
      </c>
      <c r="J71" s="31">
        <v>1</v>
      </c>
      <c r="K71" s="7">
        <v>1.3</v>
      </c>
      <c r="L71" s="80">
        <v>55</v>
      </c>
      <c r="M71" s="80">
        <v>58</v>
      </c>
      <c r="N71" s="80">
        <v>61</v>
      </c>
      <c r="O71" s="80">
        <v>64</v>
      </c>
      <c r="P71" s="80">
        <f>O71</f>
        <v>64</v>
      </c>
      <c r="Q71" s="62">
        <v>2021</v>
      </c>
    </row>
    <row r="72" spans="1:17" ht="84.75" customHeight="1">
      <c r="A72" s="60" t="s">
        <v>72</v>
      </c>
      <c r="B72" s="97">
        <v>1</v>
      </c>
      <c r="C72" s="97">
        <v>1</v>
      </c>
      <c r="D72" s="97">
        <v>2</v>
      </c>
      <c r="E72" s="97">
        <v>0</v>
      </c>
      <c r="F72" s="97">
        <v>1</v>
      </c>
      <c r="G72" s="97">
        <v>3</v>
      </c>
      <c r="H72" s="101" t="s">
        <v>78</v>
      </c>
      <c r="I72" s="97" t="s">
        <v>7</v>
      </c>
      <c r="J72" s="98">
        <v>250</v>
      </c>
      <c r="K72" s="98">
        <v>250</v>
      </c>
      <c r="L72" s="98">
        <v>250</v>
      </c>
      <c r="M72" s="98">
        <f>(165000+85000)/1000</f>
        <v>250</v>
      </c>
      <c r="N72" s="98">
        <f>(165000+85000)/1000</f>
        <v>250</v>
      </c>
      <c r="O72" s="98">
        <f>(165000+85000)/1000</f>
        <v>250</v>
      </c>
      <c r="P72" s="134">
        <f>SUM(J72:O72)</f>
        <v>1500</v>
      </c>
      <c r="Q72" s="62">
        <v>2021</v>
      </c>
    </row>
    <row r="73" spans="1:17" ht="15.75">
      <c r="A73" s="60" t="s">
        <v>72</v>
      </c>
      <c r="B73" s="4">
        <v>1</v>
      </c>
      <c r="C73" s="4">
        <v>1</v>
      </c>
      <c r="D73" s="4">
        <v>2</v>
      </c>
      <c r="E73" s="4">
        <v>0</v>
      </c>
      <c r="F73" s="4">
        <v>1</v>
      </c>
      <c r="G73" s="4"/>
      <c r="H73" s="6" t="s">
        <v>44</v>
      </c>
      <c r="I73" s="4" t="s">
        <v>6</v>
      </c>
      <c r="J73" s="9">
        <v>4</v>
      </c>
      <c r="K73" s="9">
        <v>4</v>
      </c>
      <c r="L73" s="9">
        <v>4</v>
      </c>
      <c r="M73" s="9">
        <v>4</v>
      </c>
      <c r="N73" s="9">
        <v>4</v>
      </c>
      <c r="O73" s="9">
        <v>4</v>
      </c>
      <c r="P73" s="9">
        <f>SUM(J73:O73)</f>
        <v>24</v>
      </c>
      <c r="Q73" s="62">
        <v>2021</v>
      </c>
    </row>
    <row r="74" spans="1:17" ht="93.75" customHeight="1">
      <c r="A74" s="60" t="s">
        <v>72</v>
      </c>
      <c r="B74" s="4">
        <v>1</v>
      </c>
      <c r="C74" s="4">
        <v>1</v>
      </c>
      <c r="D74" s="4">
        <v>2</v>
      </c>
      <c r="E74" s="4">
        <v>0</v>
      </c>
      <c r="F74" s="4">
        <v>2</v>
      </c>
      <c r="G74" s="4"/>
      <c r="H74" s="6" t="s">
        <v>75</v>
      </c>
      <c r="I74" s="4" t="s">
        <v>11</v>
      </c>
      <c r="J74" s="7" t="s">
        <v>12</v>
      </c>
      <c r="K74" s="7" t="s">
        <v>12</v>
      </c>
      <c r="L74" s="7" t="s">
        <v>12</v>
      </c>
      <c r="M74" s="7" t="s">
        <v>12</v>
      </c>
      <c r="N74" s="7" t="s">
        <v>12</v>
      </c>
      <c r="O74" s="7" t="s">
        <v>12</v>
      </c>
      <c r="P74" s="7" t="s">
        <v>12</v>
      </c>
      <c r="Q74" s="62">
        <v>2021</v>
      </c>
    </row>
    <row r="75" spans="1:17" ht="31.5">
      <c r="A75" s="60" t="s">
        <v>72</v>
      </c>
      <c r="B75" s="4">
        <v>1</v>
      </c>
      <c r="C75" s="4">
        <v>1</v>
      </c>
      <c r="D75" s="4">
        <v>2</v>
      </c>
      <c r="E75" s="4">
        <v>0</v>
      </c>
      <c r="F75" s="4">
        <v>2</v>
      </c>
      <c r="G75" s="4"/>
      <c r="H75" s="6" t="s">
        <v>45</v>
      </c>
      <c r="I75" s="4" t="s">
        <v>6</v>
      </c>
      <c r="J75" s="9">
        <v>3</v>
      </c>
      <c r="K75" s="9">
        <v>3</v>
      </c>
      <c r="L75" s="9">
        <v>3</v>
      </c>
      <c r="M75" s="9">
        <v>3</v>
      </c>
      <c r="N75" s="9">
        <v>3</v>
      </c>
      <c r="O75" s="9">
        <v>3</v>
      </c>
      <c r="P75" s="9">
        <f>SUM(J75:O75)</f>
        <v>18</v>
      </c>
      <c r="Q75" s="62">
        <v>2021</v>
      </c>
    </row>
    <row r="76" spans="1:17" ht="78.75">
      <c r="A76" s="60" t="s">
        <v>72</v>
      </c>
      <c r="B76" s="4">
        <v>1</v>
      </c>
      <c r="C76" s="4">
        <v>1</v>
      </c>
      <c r="D76" s="4">
        <v>2</v>
      </c>
      <c r="E76" s="4">
        <v>0</v>
      </c>
      <c r="F76" s="4">
        <v>3</v>
      </c>
      <c r="G76" s="4"/>
      <c r="H76" s="6" t="s">
        <v>76</v>
      </c>
      <c r="I76" s="4" t="s">
        <v>11</v>
      </c>
      <c r="J76" s="7" t="s">
        <v>12</v>
      </c>
      <c r="K76" s="7" t="s">
        <v>12</v>
      </c>
      <c r="L76" s="7" t="s">
        <v>12</v>
      </c>
      <c r="M76" s="7" t="s">
        <v>12</v>
      </c>
      <c r="N76" s="7" t="s">
        <v>12</v>
      </c>
      <c r="O76" s="7" t="s">
        <v>12</v>
      </c>
      <c r="P76" s="7" t="s">
        <v>12</v>
      </c>
      <c r="Q76" s="62">
        <v>2021</v>
      </c>
    </row>
    <row r="77" spans="1:17" ht="31.5">
      <c r="A77" s="60" t="s">
        <v>72</v>
      </c>
      <c r="B77" s="4">
        <v>1</v>
      </c>
      <c r="C77" s="4">
        <v>1</v>
      </c>
      <c r="D77" s="4">
        <v>2</v>
      </c>
      <c r="E77" s="4">
        <v>0</v>
      </c>
      <c r="F77" s="4">
        <v>3</v>
      </c>
      <c r="G77" s="4"/>
      <c r="H77" s="10" t="s">
        <v>43</v>
      </c>
      <c r="I77" s="4" t="s">
        <v>6</v>
      </c>
      <c r="J77" s="9">
        <v>3</v>
      </c>
      <c r="K77" s="9">
        <v>3</v>
      </c>
      <c r="L77" s="9">
        <v>3</v>
      </c>
      <c r="M77" s="9">
        <v>3</v>
      </c>
      <c r="N77" s="9">
        <v>3</v>
      </c>
      <c r="O77" s="9">
        <v>3</v>
      </c>
      <c r="P77" s="9">
        <f>SUM(J77:O77)</f>
        <v>18</v>
      </c>
      <c r="Q77" s="62">
        <v>2021</v>
      </c>
    </row>
    <row r="78" spans="1:17" ht="47.25">
      <c r="A78" s="60" t="s">
        <v>72</v>
      </c>
      <c r="B78" s="48">
        <v>1</v>
      </c>
      <c r="C78" s="48">
        <v>2</v>
      </c>
      <c r="D78" s="48">
        <v>0</v>
      </c>
      <c r="E78" s="48">
        <v>0</v>
      </c>
      <c r="F78" s="48">
        <v>0</v>
      </c>
      <c r="G78" s="48">
        <v>3</v>
      </c>
      <c r="H78" s="50" t="s">
        <v>26</v>
      </c>
      <c r="I78" s="130" t="s">
        <v>7</v>
      </c>
      <c r="J78" s="49">
        <f aca="true" t="shared" si="11" ref="J78:O78">SUM(J81,J95)</f>
        <v>3265</v>
      </c>
      <c r="K78" s="49">
        <f t="shared" si="11"/>
        <v>3180</v>
      </c>
      <c r="L78" s="49">
        <f t="shared" si="11"/>
        <v>3180</v>
      </c>
      <c r="M78" s="49">
        <f t="shared" si="11"/>
        <v>3180</v>
      </c>
      <c r="N78" s="49">
        <f t="shared" si="11"/>
        <v>3180</v>
      </c>
      <c r="O78" s="153">
        <f t="shared" si="11"/>
        <v>3180</v>
      </c>
      <c r="P78" s="165">
        <f>SUM(J78:O78)</f>
        <v>19165</v>
      </c>
      <c r="Q78" s="62">
        <v>2021</v>
      </c>
    </row>
    <row r="79" spans="1:25" s="91" customFormat="1" ht="20.25" customHeight="1">
      <c r="A79" s="60" t="s">
        <v>72</v>
      </c>
      <c r="B79" s="48">
        <v>1</v>
      </c>
      <c r="C79" s="48">
        <v>2</v>
      </c>
      <c r="D79" s="48">
        <v>1</v>
      </c>
      <c r="E79" s="48">
        <v>0</v>
      </c>
      <c r="F79" s="48">
        <v>0</v>
      </c>
      <c r="G79" s="48">
        <v>2</v>
      </c>
      <c r="H79" s="89" t="s">
        <v>29</v>
      </c>
      <c r="I79" s="48" t="s">
        <v>7</v>
      </c>
      <c r="J79" s="90">
        <f>J82+J96</f>
        <v>115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f>SUM(J79:K79:L79:O79)</f>
        <v>115</v>
      </c>
      <c r="Q79" s="62">
        <v>2016</v>
      </c>
      <c r="R79" s="3"/>
      <c r="S79" s="3"/>
      <c r="T79" s="3"/>
      <c r="U79" s="3"/>
      <c r="V79" s="3"/>
      <c r="W79" s="3"/>
      <c r="X79" s="3"/>
      <c r="Y79" s="3"/>
    </row>
    <row r="80" spans="1:17" ht="15.75">
      <c r="A80" s="60" t="s">
        <v>72</v>
      </c>
      <c r="B80" s="48">
        <v>1</v>
      </c>
      <c r="C80" s="48">
        <v>2</v>
      </c>
      <c r="D80" s="48">
        <v>0</v>
      </c>
      <c r="E80" s="48">
        <v>0</v>
      </c>
      <c r="F80" s="48">
        <v>0</v>
      </c>
      <c r="G80" s="48">
        <v>3</v>
      </c>
      <c r="H80" s="52" t="s">
        <v>28</v>
      </c>
      <c r="I80" s="48" t="s">
        <v>7</v>
      </c>
      <c r="J80" s="53">
        <f>J83+J97</f>
        <v>3150</v>
      </c>
      <c r="K80" s="53">
        <f>SUM(K86,K100)</f>
        <v>3180</v>
      </c>
      <c r="L80" s="53">
        <f>SUM(L86,L100)</f>
        <v>3180</v>
      </c>
      <c r="M80" s="53">
        <f>SUM(M86,M100)</f>
        <v>3180</v>
      </c>
      <c r="N80" s="53">
        <f>SUM(N86,N100)</f>
        <v>3180</v>
      </c>
      <c r="O80" s="154">
        <f>SUM(O86,O100)</f>
        <v>3180</v>
      </c>
      <c r="P80" s="166">
        <f>SUM(J80:O80)</f>
        <v>19050</v>
      </c>
      <c r="Q80" s="62">
        <v>2021</v>
      </c>
    </row>
    <row r="81" spans="1:17" ht="47.25">
      <c r="A81" s="60" t="s">
        <v>72</v>
      </c>
      <c r="B81" s="109">
        <v>1</v>
      </c>
      <c r="C81" s="109">
        <v>2</v>
      </c>
      <c r="D81" s="109">
        <v>1</v>
      </c>
      <c r="E81" s="109">
        <v>0</v>
      </c>
      <c r="F81" s="109">
        <v>0</v>
      </c>
      <c r="G81" s="109">
        <v>3</v>
      </c>
      <c r="H81" s="108" t="s">
        <v>42</v>
      </c>
      <c r="I81" s="109" t="s">
        <v>7</v>
      </c>
      <c r="J81" s="113">
        <f>J82+J83</f>
        <v>532</v>
      </c>
      <c r="K81" s="113">
        <f>SUM(K86)</f>
        <v>440</v>
      </c>
      <c r="L81" s="113">
        <f>SUM(L86)</f>
        <v>440</v>
      </c>
      <c r="M81" s="152">
        <f>SUM(M82:M83)</f>
        <v>1000</v>
      </c>
      <c r="N81" s="152">
        <f>SUM(N86)</f>
        <v>1000</v>
      </c>
      <c r="O81" s="152">
        <f>SUM(O86)</f>
        <v>1000</v>
      </c>
      <c r="P81" s="151">
        <f>SUM(J81:K81:L81:O81)</f>
        <v>4412</v>
      </c>
      <c r="Q81" s="62">
        <v>2021</v>
      </c>
    </row>
    <row r="82" spans="1:25" s="59" customFormat="1" ht="20.25" customHeight="1">
      <c r="A82" s="60" t="s">
        <v>72</v>
      </c>
      <c r="B82" s="109">
        <v>1</v>
      </c>
      <c r="C82" s="109">
        <v>2</v>
      </c>
      <c r="D82" s="109">
        <v>1</v>
      </c>
      <c r="E82" s="109">
        <v>0</v>
      </c>
      <c r="F82" s="109">
        <v>0</v>
      </c>
      <c r="G82" s="109">
        <v>2</v>
      </c>
      <c r="H82" s="110" t="s">
        <v>29</v>
      </c>
      <c r="I82" s="109" t="s">
        <v>7</v>
      </c>
      <c r="J82" s="111">
        <v>92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f>SUM(J82:K82:L82:O82)</f>
        <v>92</v>
      </c>
      <c r="Q82" s="62">
        <v>2016</v>
      </c>
      <c r="R82" s="3"/>
      <c r="S82" s="3"/>
      <c r="T82" s="3"/>
      <c r="U82" s="3"/>
      <c r="V82" s="3"/>
      <c r="W82" s="3"/>
      <c r="X82" s="3"/>
      <c r="Y82" s="3"/>
    </row>
    <row r="83" spans="1:17" ht="15.75">
      <c r="A83" s="60" t="s">
        <v>72</v>
      </c>
      <c r="B83" s="109">
        <v>1</v>
      </c>
      <c r="C83" s="109">
        <v>2</v>
      </c>
      <c r="D83" s="109">
        <v>1</v>
      </c>
      <c r="E83" s="109">
        <v>0</v>
      </c>
      <c r="F83" s="109">
        <v>0</v>
      </c>
      <c r="G83" s="109">
        <v>3</v>
      </c>
      <c r="H83" s="112" t="s">
        <v>28</v>
      </c>
      <c r="I83" s="109" t="s">
        <v>7</v>
      </c>
      <c r="J83" s="111">
        <f>J89</f>
        <v>440</v>
      </c>
      <c r="K83" s="111">
        <f>K86</f>
        <v>440</v>
      </c>
      <c r="L83" s="111">
        <f>L86</f>
        <v>440</v>
      </c>
      <c r="M83" s="151">
        <f>M86</f>
        <v>1000</v>
      </c>
      <c r="N83" s="151">
        <f>N86</f>
        <v>1000</v>
      </c>
      <c r="O83" s="151">
        <f>O86</f>
        <v>1000</v>
      </c>
      <c r="P83" s="151">
        <f>SUM(J83:K83:L83:O83)</f>
        <v>4320</v>
      </c>
      <c r="Q83" s="62">
        <v>2021</v>
      </c>
    </row>
    <row r="84" spans="1:17" ht="63">
      <c r="A84" s="60" t="s">
        <v>72</v>
      </c>
      <c r="B84" s="4">
        <v>1</v>
      </c>
      <c r="C84" s="4">
        <v>2</v>
      </c>
      <c r="D84" s="4">
        <v>1</v>
      </c>
      <c r="E84" s="4">
        <v>0</v>
      </c>
      <c r="F84" s="4">
        <v>0</v>
      </c>
      <c r="G84" s="4"/>
      <c r="H84" s="10" t="s">
        <v>41</v>
      </c>
      <c r="I84" s="4" t="s">
        <v>16</v>
      </c>
      <c r="J84" s="7" t="s">
        <v>14</v>
      </c>
      <c r="K84" s="7" t="s">
        <v>14</v>
      </c>
      <c r="L84" s="7" t="s">
        <v>14</v>
      </c>
      <c r="M84" s="178">
        <v>0.55</v>
      </c>
      <c r="N84" s="179">
        <v>0.56</v>
      </c>
      <c r="O84" s="179">
        <v>0.57</v>
      </c>
      <c r="P84" s="179">
        <v>0.57</v>
      </c>
      <c r="Q84" s="62">
        <v>2021</v>
      </c>
    </row>
    <row r="85" spans="1:17" ht="63">
      <c r="A85" s="60" t="s">
        <v>72</v>
      </c>
      <c r="B85" s="4">
        <v>1</v>
      </c>
      <c r="C85" s="4">
        <v>2</v>
      </c>
      <c r="D85" s="4">
        <v>1</v>
      </c>
      <c r="E85" s="4">
        <v>0</v>
      </c>
      <c r="F85" s="4">
        <v>0</v>
      </c>
      <c r="G85" s="4"/>
      <c r="H85" s="10" t="s">
        <v>54</v>
      </c>
      <c r="I85" s="4" t="s">
        <v>9</v>
      </c>
      <c r="J85" s="9">
        <v>330</v>
      </c>
      <c r="K85" s="9">
        <v>335</v>
      </c>
      <c r="L85" s="9">
        <v>340</v>
      </c>
      <c r="M85" s="9">
        <v>345</v>
      </c>
      <c r="N85" s="9">
        <v>350</v>
      </c>
      <c r="O85" s="9">
        <v>360</v>
      </c>
      <c r="P85" s="9">
        <v>360</v>
      </c>
      <c r="Q85" s="62">
        <v>2021</v>
      </c>
    </row>
    <row r="86" spans="1:17" ht="63.75" customHeight="1">
      <c r="A86" s="60" t="s">
        <v>72</v>
      </c>
      <c r="B86" s="38">
        <v>1</v>
      </c>
      <c r="C86" s="38">
        <v>2</v>
      </c>
      <c r="D86" s="38">
        <v>1</v>
      </c>
      <c r="E86" s="38">
        <v>0</v>
      </c>
      <c r="F86" s="38">
        <v>1</v>
      </c>
      <c r="G86" s="38"/>
      <c r="H86" s="42" t="s">
        <v>79</v>
      </c>
      <c r="I86" s="38" t="s">
        <v>7</v>
      </c>
      <c r="J86" s="40">
        <f>J88+J89</f>
        <v>532</v>
      </c>
      <c r="K86" s="40">
        <v>440</v>
      </c>
      <c r="L86" s="40">
        <v>440</v>
      </c>
      <c r="M86" s="150">
        <f>SUM(M88:M89)</f>
        <v>1000</v>
      </c>
      <c r="N86" s="150">
        <f>SUM(N88:N89)</f>
        <v>1000</v>
      </c>
      <c r="O86" s="150">
        <f>SUM(O88:O89)</f>
        <v>1000</v>
      </c>
      <c r="P86" s="150">
        <f>SUM(J86:K86:L86:O86)</f>
        <v>4412</v>
      </c>
      <c r="Q86" s="62">
        <v>2021</v>
      </c>
    </row>
    <row r="87" spans="1:17" ht="20.25" customHeight="1" hidden="1">
      <c r="A87" s="60" t="s">
        <v>72</v>
      </c>
      <c r="B87" s="4">
        <v>1</v>
      </c>
      <c r="C87" s="38">
        <v>2</v>
      </c>
      <c r="D87" s="38">
        <v>1</v>
      </c>
      <c r="E87" s="38">
        <v>1</v>
      </c>
      <c r="F87" s="38">
        <v>0</v>
      </c>
      <c r="G87" s="38">
        <v>3</v>
      </c>
      <c r="H87" s="39" t="s">
        <v>28</v>
      </c>
      <c r="I87" s="38" t="s">
        <v>7</v>
      </c>
      <c r="J87" s="40">
        <v>440</v>
      </c>
      <c r="K87" s="40">
        <v>440</v>
      </c>
      <c r="L87" s="40">
        <v>440</v>
      </c>
      <c r="M87" s="40">
        <v>440</v>
      </c>
      <c r="N87" s="40">
        <v>440</v>
      </c>
      <c r="O87" s="40">
        <v>440</v>
      </c>
      <c r="P87" s="40">
        <f>SUM(J87:K87:L87:O87)</f>
        <v>2640</v>
      </c>
      <c r="Q87" s="62">
        <v>2021</v>
      </c>
    </row>
    <row r="88" spans="1:17" ht="20.25" customHeight="1">
      <c r="A88" s="60" t="s">
        <v>72</v>
      </c>
      <c r="B88" s="38">
        <v>1</v>
      </c>
      <c r="C88" s="38">
        <v>2</v>
      </c>
      <c r="D88" s="38">
        <v>1</v>
      </c>
      <c r="E88" s="38">
        <v>0</v>
      </c>
      <c r="F88" s="38">
        <v>1</v>
      </c>
      <c r="G88" s="38">
        <v>2</v>
      </c>
      <c r="H88" s="88" t="s">
        <v>29</v>
      </c>
      <c r="I88" s="38" t="s">
        <v>7</v>
      </c>
      <c r="J88" s="40">
        <v>92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f>SUM(J88:K88:L88:O88)</f>
        <v>92</v>
      </c>
      <c r="Q88" s="62">
        <v>2016</v>
      </c>
    </row>
    <row r="89" spans="1:17" ht="20.25" customHeight="1">
      <c r="A89" s="60" t="s">
        <v>72</v>
      </c>
      <c r="B89" s="38">
        <v>1</v>
      </c>
      <c r="C89" s="38">
        <v>2</v>
      </c>
      <c r="D89" s="38">
        <v>1</v>
      </c>
      <c r="E89" s="38">
        <v>0</v>
      </c>
      <c r="F89" s="38">
        <v>1</v>
      </c>
      <c r="G89" s="38">
        <v>3</v>
      </c>
      <c r="H89" s="39" t="s">
        <v>28</v>
      </c>
      <c r="I89" s="38" t="s">
        <v>7</v>
      </c>
      <c r="J89" s="40">
        <v>440</v>
      </c>
      <c r="K89" s="40">
        <v>440</v>
      </c>
      <c r="L89" s="40">
        <v>440</v>
      </c>
      <c r="M89" s="150">
        <v>1000</v>
      </c>
      <c r="N89" s="150">
        <v>1000</v>
      </c>
      <c r="O89" s="150">
        <v>1000</v>
      </c>
      <c r="P89" s="150">
        <f>SUM(J89:K89:L89:O89)</f>
        <v>4320</v>
      </c>
      <c r="Q89" s="62">
        <v>2021</v>
      </c>
    </row>
    <row r="90" spans="1:17" ht="32.25" customHeight="1">
      <c r="A90" s="60" t="s">
        <v>72</v>
      </c>
      <c r="B90" s="4">
        <v>1</v>
      </c>
      <c r="C90" s="4">
        <v>2</v>
      </c>
      <c r="D90" s="4">
        <v>1</v>
      </c>
      <c r="E90" s="4">
        <v>0</v>
      </c>
      <c r="F90" s="4">
        <v>1</v>
      </c>
      <c r="G90" s="4"/>
      <c r="H90" s="11" t="s">
        <v>39</v>
      </c>
      <c r="I90" s="4" t="s">
        <v>6</v>
      </c>
      <c r="J90" s="9">
        <v>49</v>
      </c>
      <c r="K90" s="9">
        <v>45</v>
      </c>
      <c r="L90" s="9">
        <v>45</v>
      </c>
      <c r="M90" s="137">
        <v>60</v>
      </c>
      <c r="N90" s="137">
        <v>60</v>
      </c>
      <c r="O90" s="137">
        <v>60</v>
      </c>
      <c r="P90" s="138">
        <v>60</v>
      </c>
      <c r="Q90" s="62">
        <v>2021</v>
      </c>
    </row>
    <row r="91" spans="1:17" ht="64.5" customHeight="1">
      <c r="A91" s="60" t="s">
        <v>72</v>
      </c>
      <c r="B91" s="4">
        <v>1</v>
      </c>
      <c r="C91" s="4">
        <v>2</v>
      </c>
      <c r="D91" s="4">
        <v>1</v>
      </c>
      <c r="E91" s="4">
        <v>0</v>
      </c>
      <c r="F91" s="4">
        <v>2</v>
      </c>
      <c r="G91" s="4"/>
      <c r="H91" s="11" t="s">
        <v>52</v>
      </c>
      <c r="I91" s="4" t="s">
        <v>11</v>
      </c>
      <c r="J91" s="7" t="s">
        <v>12</v>
      </c>
      <c r="K91" s="7" t="s">
        <v>12</v>
      </c>
      <c r="L91" s="7" t="s">
        <v>12</v>
      </c>
      <c r="M91" s="7" t="s">
        <v>12</v>
      </c>
      <c r="N91" s="7" t="s">
        <v>12</v>
      </c>
      <c r="O91" s="7" t="s">
        <v>12</v>
      </c>
      <c r="P91" s="7" t="s">
        <v>12</v>
      </c>
      <c r="Q91" s="62">
        <v>2021</v>
      </c>
    </row>
    <row r="92" spans="1:17" ht="31.5">
      <c r="A92" s="60" t="s">
        <v>72</v>
      </c>
      <c r="B92" s="4">
        <v>1</v>
      </c>
      <c r="C92" s="4">
        <v>2</v>
      </c>
      <c r="D92" s="4">
        <v>1</v>
      </c>
      <c r="E92" s="4">
        <v>0</v>
      </c>
      <c r="F92" s="4">
        <v>2</v>
      </c>
      <c r="G92" s="4"/>
      <c r="H92" s="11" t="s">
        <v>40</v>
      </c>
      <c r="I92" s="4" t="s">
        <v>6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1</v>
      </c>
      <c r="P92" s="83">
        <f>SUM(J92:O92)</f>
        <v>6</v>
      </c>
      <c r="Q92" s="62">
        <v>2021</v>
      </c>
    </row>
    <row r="93" spans="1:17" ht="82.5" customHeight="1">
      <c r="A93" s="60" t="s">
        <v>72</v>
      </c>
      <c r="B93" s="4">
        <v>1</v>
      </c>
      <c r="C93" s="4">
        <v>2</v>
      </c>
      <c r="D93" s="4">
        <v>1</v>
      </c>
      <c r="E93" s="4">
        <v>0</v>
      </c>
      <c r="F93" s="4">
        <v>3</v>
      </c>
      <c r="G93" s="4"/>
      <c r="H93" s="11" t="s">
        <v>66</v>
      </c>
      <c r="I93" s="4" t="s">
        <v>11</v>
      </c>
      <c r="J93" s="7" t="s">
        <v>12</v>
      </c>
      <c r="K93" s="7" t="s">
        <v>12</v>
      </c>
      <c r="L93" s="7" t="s">
        <v>12</v>
      </c>
      <c r="M93" s="7" t="s">
        <v>12</v>
      </c>
      <c r="N93" s="7" t="s">
        <v>12</v>
      </c>
      <c r="O93" s="7" t="s">
        <v>12</v>
      </c>
      <c r="P93" s="7" t="s">
        <v>12</v>
      </c>
      <c r="Q93" s="62">
        <v>2021</v>
      </c>
    </row>
    <row r="94" spans="1:17" ht="31.5">
      <c r="A94" s="60" t="s">
        <v>72</v>
      </c>
      <c r="B94" s="4">
        <v>1</v>
      </c>
      <c r="C94" s="4">
        <v>2</v>
      </c>
      <c r="D94" s="4">
        <v>1</v>
      </c>
      <c r="E94" s="4">
        <v>0</v>
      </c>
      <c r="F94" s="4">
        <v>3</v>
      </c>
      <c r="G94" s="4"/>
      <c r="H94" s="11" t="s">
        <v>55</v>
      </c>
      <c r="I94" s="4" t="s">
        <v>6</v>
      </c>
      <c r="J94" s="9">
        <v>6</v>
      </c>
      <c r="K94" s="9">
        <v>6</v>
      </c>
      <c r="L94" s="9">
        <v>6</v>
      </c>
      <c r="M94" s="9">
        <v>6</v>
      </c>
      <c r="N94" s="9">
        <v>6</v>
      </c>
      <c r="O94" s="9">
        <v>6</v>
      </c>
      <c r="P94" s="132">
        <f aca="true" t="shared" si="12" ref="P94:P100">SUM(J94:O94)</f>
        <v>36</v>
      </c>
      <c r="Q94" s="62">
        <v>2021</v>
      </c>
    </row>
    <row r="95" spans="1:17" ht="63">
      <c r="A95" s="60" t="s">
        <v>72</v>
      </c>
      <c r="B95" s="109">
        <v>1</v>
      </c>
      <c r="C95" s="109">
        <v>2</v>
      </c>
      <c r="D95" s="109">
        <v>2</v>
      </c>
      <c r="E95" s="109">
        <v>0</v>
      </c>
      <c r="F95" s="109">
        <v>0</v>
      </c>
      <c r="G95" s="109"/>
      <c r="H95" s="114" t="s">
        <v>48</v>
      </c>
      <c r="I95" s="109" t="s">
        <v>7</v>
      </c>
      <c r="J95" s="111">
        <f>SUM(J100)</f>
        <v>2733</v>
      </c>
      <c r="K95" s="111">
        <f>SUM(K100)</f>
        <v>2740</v>
      </c>
      <c r="L95" s="111">
        <f>SUM(L100)</f>
        <v>2740</v>
      </c>
      <c r="M95" s="111">
        <f>SUM(M96:M97)</f>
        <v>2180</v>
      </c>
      <c r="N95" s="111">
        <f>SUM(N96:N97)</f>
        <v>2180</v>
      </c>
      <c r="O95" s="111">
        <f>SUM(O96:O97)</f>
        <v>2180</v>
      </c>
      <c r="P95" s="111">
        <f t="shared" si="12"/>
        <v>14753</v>
      </c>
      <c r="Q95" s="62">
        <v>2021</v>
      </c>
    </row>
    <row r="96" spans="1:17" ht="15.75">
      <c r="A96" s="60" t="s">
        <v>72</v>
      </c>
      <c r="B96" s="109">
        <v>1</v>
      </c>
      <c r="C96" s="109">
        <v>2</v>
      </c>
      <c r="D96" s="109">
        <v>2</v>
      </c>
      <c r="E96" s="109">
        <v>0</v>
      </c>
      <c r="F96" s="109">
        <v>1</v>
      </c>
      <c r="G96" s="115">
        <v>2</v>
      </c>
      <c r="H96" s="110" t="s">
        <v>29</v>
      </c>
      <c r="I96" s="109" t="s">
        <v>7</v>
      </c>
      <c r="J96" s="116">
        <v>23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13">
        <f t="shared" si="12"/>
        <v>23</v>
      </c>
      <c r="Q96" s="62">
        <v>2016</v>
      </c>
    </row>
    <row r="97" spans="1:17" ht="15.75">
      <c r="A97" s="60" t="s">
        <v>72</v>
      </c>
      <c r="B97" s="109">
        <v>1</v>
      </c>
      <c r="C97" s="109">
        <v>2</v>
      </c>
      <c r="D97" s="109">
        <v>2</v>
      </c>
      <c r="E97" s="109">
        <v>0</v>
      </c>
      <c r="F97" s="109">
        <v>1</v>
      </c>
      <c r="G97" s="115">
        <v>3</v>
      </c>
      <c r="H97" s="112" t="s">
        <v>28</v>
      </c>
      <c r="I97" s="109" t="s">
        <v>7</v>
      </c>
      <c r="J97" s="116">
        <v>2710</v>
      </c>
      <c r="K97" s="113">
        <v>2740</v>
      </c>
      <c r="L97" s="113">
        <v>2740</v>
      </c>
      <c r="M97" s="113">
        <f>M100</f>
        <v>2180</v>
      </c>
      <c r="N97" s="113">
        <f>N100</f>
        <v>2180</v>
      </c>
      <c r="O97" s="113">
        <f>O100</f>
        <v>2180</v>
      </c>
      <c r="P97" s="113">
        <f t="shared" si="12"/>
        <v>14730</v>
      </c>
      <c r="Q97" s="62">
        <v>2021</v>
      </c>
    </row>
    <row r="98" spans="1:17" ht="63">
      <c r="A98" s="60" t="s">
        <v>72</v>
      </c>
      <c r="B98" s="4">
        <v>1</v>
      </c>
      <c r="C98" s="4">
        <v>2</v>
      </c>
      <c r="D98" s="4">
        <v>2</v>
      </c>
      <c r="E98" s="4">
        <v>0</v>
      </c>
      <c r="F98" s="4">
        <v>0</v>
      </c>
      <c r="G98" s="4"/>
      <c r="H98" s="35" t="s">
        <v>49</v>
      </c>
      <c r="I98" s="125" t="s">
        <v>6</v>
      </c>
      <c r="J98" s="23">
        <v>48</v>
      </c>
      <c r="K98" s="23">
        <v>48</v>
      </c>
      <c r="L98" s="23">
        <v>48</v>
      </c>
      <c r="M98" s="181">
        <v>49</v>
      </c>
      <c r="N98" s="181">
        <v>50</v>
      </c>
      <c r="O98" s="181">
        <v>50</v>
      </c>
      <c r="P98" s="181">
        <f t="shared" si="12"/>
        <v>293</v>
      </c>
      <c r="Q98" s="62">
        <v>2021</v>
      </c>
    </row>
    <row r="99" spans="1:17" ht="48" customHeight="1">
      <c r="A99" s="60" t="s">
        <v>72</v>
      </c>
      <c r="B99" s="4">
        <v>1</v>
      </c>
      <c r="C99" s="4">
        <v>2</v>
      </c>
      <c r="D99" s="4">
        <v>2</v>
      </c>
      <c r="E99" s="4">
        <v>0</v>
      </c>
      <c r="F99" s="4">
        <v>0</v>
      </c>
      <c r="G99" s="22"/>
      <c r="H99" s="10" t="s">
        <v>53</v>
      </c>
      <c r="I99" s="4" t="s">
        <v>6</v>
      </c>
      <c r="J99" s="82">
        <v>650</v>
      </c>
      <c r="K99" s="4">
        <v>670</v>
      </c>
      <c r="L99" s="4">
        <v>680</v>
      </c>
      <c r="M99" s="4">
        <v>690</v>
      </c>
      <c r="N99" s="4">
        <v>700</v>
      </c>
      <c r="O99" s="4">
        <v>710</v>
      </c>
      <c r="P99" s="7">
        <f t="shared" si="12"/>
        <v>4100</v>
      </c>
      <c r="Q99" s="62">
        <v>2021</v>
      </c>
    </row>
    <row r="100" spans="1:18" ht="63">
      <c r="A100" s="60" t="s">
        <v>72</v>
      </c>
      <c r="B100" s="97">
        <v>1</v>
      </c>
      <c r="C100" s="97">
        <v>2</v>
      </c>
      <c r="D100" s="97">
        <v>2</v>
      </c>
      <c r="E100" s="97">
        <v>0</v>
      </c>
      <c r="F100" s="97">
        <v>1</v>
      </c>
      <c r="G100" s="99"/>
      <c r="H100" s="96" t="s">
        <v>80</v>
      </c>
      <c r="I100" s="97" t="s">
        <v>7</v>
      </c>
      <c r="J100" s="98">
        <f>SUM(J102:J103)</f>
        <v>2733</v>
      </c>
      <c r="K100" s="98">
        <v>2740</v>
      </c>
      <c r="L100" s="98">
        <v>2740</v>
      </c>
      <c r="M100" s="134">
        <f>SUM(M102:M103)</f>
        <v>2180</v>
      </c>
      <c r="N100" s="134">
        <f>SUM(N102:N103)</f>
        <v>2180</v>
      </c>
      <c r="O100" s="134">
        <f>SUM(O102:O103)</f>
        <v>2180</v>
      </c>
      <c r="P100" s="134">
        <f t="shared" si="12"/>
        <v>14753</v>
      </c>
      <c r="Q100" s="62">
        <v>2021</v>
      </c>
      <c r="R100" s="120"/>
    </row>
    <row r="101" spans="1:18" ht="15.75" hidden="1">
      <c r="A101" s="60" t="s">
        <v>72</v>
      </c>
      <c r="B101" s="97">
        <v>1</v>
      </c>
      <c r="C101" s="97">
        <v>2</v>
      </c>
      <c r="D101" s="97">
        <v>1</v>
      </c>
      <c r="E101" s="97">
        <v>2</v>
      </c>
      <c r="F101" s="97">
        <v>0</v>
      </c>
      <c r="G101" s="99">
        <v>3</v>
      </c>
      <c r="H101" s="101" t="s">
        <v>28</v>
      </c>
      <c r="I101" s="97" t="s">
        <v>8</v>
      </c>
      <c r="J101" s="98">
        <v>2740</v>
      </c>
      <c r="K101" s="98">
        <v>2740</v>
      </c>
      <c r="L101" s="98">
        <v>2740</v>
      </c>
      <c r="M101" s="98">
        <v>2740</v>
      </c>
      <c r="N101" s="98">
        <v>2740</v>
      </c>
      <c r="O101" s="98">
        <v>2740</v>
      </c>
      <c r="P101" s="98">
        <v>10060</v>
      </c>
      <c r="Q101" s="62">
        <v>2021</v>
      </c>
      <c r="R101" s="120"/>
    </row>
    <row r="102" spans="1:18" ht="15.75">
      <c r="A102" s="60" t="s">
        <v>72</v>
      </c>
      <c r="B102" s="97">
        <v>1</v>
      </c>
      <c r="C102" s="97">
        <v>2</v>
      </c>
      <c r="D102" s="97">
        <v>2</v>
      </c>
      <c r="E102" s="97">
        <v>0</v>
      </c>
      <c r="F102" s="97">
        <v>1</v>
      </c>
      <c r="G102" s="99">
        <v>2</v>
      </c>
      <c r="H102" s="100" t="s">
        <v>29</v>
      </c>
      <c r="I102" s="97" t="s">
        <v>7</v>
      </c>
      <c r="J102" s="105">
        <v>23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98">
        <f>SUM(J102:O102)</f>
        <v>23</v>
      </c>
      <c r="Q102" s="62">
        <v>2016</v>
      </c>
      <c r="R102" s="120"/>
    </row>
    <row r="103" spans="1:18" ht="15.75">
      <c r="A103" s="60" t="s">
        <v>72</v>
      </c>
      <c r="B103" s="97">
        <v>1</v>
      </c>
      <c r="C103" s="97">
        <v>2</v>
      </c>
      <c r="D103" s="97">
        <v>2</v>
      </c>
      <c r="E103" s="97">
        <v>0</v>
      </c>
      <c r="F103" s="97">
        <v>1</v>
      </c>
      <c r="G103" s="99">
        <v>3</v>
      </c>
      <c r="H103" s="101" t="s">
        <v>28</v>
      </c>
      <c r="I103" s="97" t="s">
        <v>7</v>
      </c>
      <c r="J103" s="105">
        <v>2710</v>
      </c>
      <c r="K103" s="98">
        <v>2740</v>
      </c>
      <c r="L103" s="98">
        <v>2740</v>
      </c>
      <c r="M103" s="134">
        <f>2180</f>
        <v>2180</v>
      </c>
      <c r="N103" s="134">
        <f>2180</f>
        <v>2180</v>
      </c>
      <c r="O103" s="134">
        <f>2180</f>
        <v>2180</v>
      </c>
      <c r="P103" s="134">
        <f>SUM(J103:O103)</f>
        <v>14730</v>
      </c>
      <c r="Q103" s="62">
        <v>2021</v>
      </c>
      <c r="R103" s="120"/>
    </row>
    <row r="104" spans="1:18" ht="48" customHeight="1">
      <c r="A104" s="60" t="s">
        <v>72</v>
      </c>
      <c r="B104" s="4">
        <v>1</v>
      </c>
      <c r="C104" s="4">
        <v>2</v>
      </c>
      <c r="D104" s="4">
        <v>2</v>
      </c>
      <c r="E104" s="4">
        <v>0</v>
      </c>
      <c r="F104" s="4">
        <v>1</v>
      </c>
      <c r="G104" s="4"/>
      <c r="H104" s="36" t="s">
        <v>51</v>
      </c>
      <c r="I104" s="126" t="s">
        <v>6</v>
      </c>
      <c r="J104" s="37">
        <v>80</v>
      </c>
      <c r="K104" s="37">
        <v>80</v>
      </c>
      <c r="L104" s="37">
        <v>80</v>
      </c>
      <c r="M104" s="37">
        <v>80</v>
      </c>
      <c r="N104" s="37">
        <v>80</v>
      </c>
      <c r="O104" s="37">
        <v>80</v>
      </c>
      <c r="P104" s="37">
        <f>SUM(J104:O104)</f>
        <v>480</v>
      </c>
      <c r="Q104" s="62">
        <v>2021</v>
      </c>
      <c r="R104" s="120"/>
    </row>
    <row r="105" spans="1:17" ht="81" customHeight="1">
      <c r="A105" s="60" t="s">
        <v>72</v>
      </c>
      <c r="B105" s="4">
        <v>1</v>
      </c>
      <c r="C105" s="4">
        <v>2</v>
      </c>
      <c r="D105" s="4">
        <v>2</v>
      </c>
      <c r="E105" s="4">
        <v>0</v>
      </c>
      <c r="F105" s="4">
        <v>2</v>
      </c>
      <c r="G105" s="4"/>
      <c r="H105" s="11" t="s">
        <v>58</v>
      </c>
      <c r="I105" s="4" t="s">
        <v>11</v>
      </c>
      <c r="J105" s="7" t="s">
        <v>12</v>
      </c>
      <c r="K105" s="7" t="s">
        <v>12</v>
      </c>
      <c r="L105" s="7" t="s">
        <v>12</v>
      </c>
      <c r="M105" s="7" t="s">
        <v>12</v>
      </c>
      <c r="N105" s="7" t="s">
        <v>12</v>
      </c>
      <c r="O105" s="7" t="s">
        <v>12</v>
      </c>
      <c r="P105" s="7" t="s">
        <v>12</v>
      </c>
      <c r="Q105" s="62">
        <v>2021</v>
      </c>
    </row>
    <row r="106" spans="1:17" ht="32.25" customHeight="1">
      <c r="A106" s="60" t="s">
        <v>72</v>
      </c>
      <c r="B106" s="4">
        <v>1</v>
      </c>
      <c r="C106" s="4">
        <v>2</v>
      </c>
      <c r="D106" s="4">
        <v>2</v>
      </c>
      <c r="E106" s="4">
        <v>0</v>
      </c>
      <c r="F106" s="4">
        <v>2</v>
      </c>
      <c r="G106" s="4"/>
      <c r="H106" s="11" t="s">
        <v>50</v>
      </c>
      <c r="I106" s="4" t="s">
        <v>6</v>
      </c>
      <c r="J106" s="9">
        <v>300</v>
      </c>
      <c r="K106" s="9">
        <v>300</v>
      </c>
      <c r="L106" s="9">
        <v>300</v>
      </c>
      <c r="M106" s="137">
        <v>250</v>
      </c>
      <c r="N106" s="137">
        <v>250</v>
      </c>
      <c r="O106" s="137">
        <v>250</v>
      </c>
      <c r="P106" s="137">
        <f>SUM(J106:O106)</f>
        <v>1650</v>
      </c>
      <c r="Q106" s="62">
        <v>2021</v>
      </c>
    </row>
    <row r="107" spans="1:17" ht="47.25">
      <c r="A107" s="60" t="s">
        <v>72</v>
      </c>
      <c r="B107" s="4">
        <v>1</v>
      </c>
      <c r="C107" s="4">
        <v>2</v>
      </c>
      <c r="D107" s="4">
        <v>2</v>
      </c>
      <c r="E107" s="4">
        <v>0</v>
      </c>
      <c r="F107" s="4">
        <v>3</v>
      </c>
      <c r="G107" s="4"/>
      <c r="H107" s="135" t="s">
        <v>128</v>
      </c>
      <c r="I107" s="4" t="s">
        <v>11</v>
      </c>
      <c r="J107" s="7" t="s">
        <v>12</v>
      </c>
      <c r="K107" s="7" t="s">
        <v>12</v>
      </c>
      <c r="L107" s="7" t="s">
        <v>12</v>
      </c>
      <c r="M107" s="7" t="s">
        <v>12</v>
      </c>
      <c r="N107" s="7" t="s">
        <v>12</v>
      </c>
      <c r="O107" s="7" t="s">
        <v>12</v>
      </c>
      <c r="P107" s="7" t="s">
        <v>12</v>
      </c>
      <c r="Q107" s="62">
        <v>2021</v>
      </c>
    </row>
    <row r="108" spans="1:17" ht="31.5">
      <c r="A108" s="60" t="s">
        <v>72</v>
      </c>
      <c r="B108" s="4">
        <v>1</v>
      </c>
      <c r="C108" s="4">
        <v>2</v>
      </c>
      <c r="D108" s="4">
        <v>2</v>
      </c>
      <c r="E108" s="4">
        <v>0</v>
      </c>
      <c r="F108" s="4">
        <v>3</v>
      </c>
      <c r="G108" s="4"/>
      <c r="H108" s="149" t="s">
        <v>127</v>
      </c>
      <c r="I108" s="4" t="s">
        <v>6</v>
      </c>
      <c r="J108" s="9">
        <v>96</v>
      </c>
      <c r="K108" s="9">
        <v>96</v>
      </c>
      <c r="L108" s="9">
        <v>96</v>
      </c>
      <c r="M108" s="137">
        <v>80</v>
      </c>
      <c r="N108" s="137">
        <v>80</v>
      </c>
      <c r="O108" s="137">
        <v>80</v>
      </c>
      <c r="P108" s="137">
        <f aca="true" t="shared" si="13" ref="P108:P118">SUM(J108:O108)</f>
        <v>528</v>
      </c>
      <c r="Q108" s="62">
        <v>2021</v>
      </c>
    </row>
    <row r="109" spans="1:25" s="66" customFormat="1" ht="51.75" customHeight="1" hidden="1">
      <c r="A109" s="60" t="s">
        <v>72</v>
      </c>
      <c r="B109" s="4">
        <v>1</v>
      </c>
      <c r="C109" s="45">
        <v>2</v>
      </c>
      <c r="D109" s="45">
        <v>7</v>
      </c>
      <c r="E109" s="45">
        <v>8</v>
      </c>
      <c r="F109" s="45">
        <v>5</v>
      </c>
      <c r="G109" s="45">
        <v>2</v>
      </c>
      <c r="H109" s="65" t="s">
        <v>69</v>
      </c>
      <c r="I109" s="45" t="s">
        <v>8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7">
        <f t="shared" si="13"/>
        <v>0</v>
      </c>
      <c r="Q109" s="62">
        <v>2021</v>
      </c>
      <c r="R109" s="3"/>
      <c r="S109" s="3"/>
      <c r="T109" s="3"/>
      <c r="U109" s="3"/>
      <c r="V109" s="3"/>
      <c r="W109" s="3"/>
      <c r="X109" s="3"/>
      <c r="Y109" s="3"/>
    </row>
    <row r="110" spans="1:25" s="66" customFormat="1" ht="33" customHeight="1" hidden="1">
      <c r="A110" s="60" t="s">
        <v>72</v>
      </c>
      <c r="B110" s="4">
        <v>1</v>
      </c>
      <c r="C110" s="4">
        <v>2</v>
      </c>
      <c r="D110" s="4">
        <v>7</v>
      </c>
      <c r="E110" s="4">
        <v>8</v>
      </c>
      <c r="F110" s="4">
        <v>5</v>
      </c>
      <c r="G110" s="4"/>
      <c r="H110" s="14" t="s">
        <v>65</v>
      </c>
      <c r="I110" s="4" t="s">
        <v>6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9">
        <f t="shared" si="13"/>
        <v>0</v>
      </c>
      <c r="Q110" s="62">
        <v>2021</v>
      </c>
      <c r="R110" s="3"/>
      <c r="S110" s="3"/>
      <c r="T110" s="3"/>
      <c r="U110" s="3"/>
      <c r="V110" s="3"/>
      <c r="W110" s="3"/>
      <c r="X110" s="3"/>
      <c r="Y110" s="3"/>
    </row>
    <row r="111" spans="1:17" ht="51" customHeight="1">
      <c r="A111" s="60" t="s">
        <v>72</v>
      </c>
      <c r="B111" s="48">
        <v>1</v>
      </c>
      <c r="C111" s="48">
        <v>3</v>
      </c>
      <c r="D111" s="48">
        <v>0</v>
      </c>
      <c r="E111" s="48">
        <v>0</v>
      </c>
      <c r="F111" s="48">
        <v>0</v>
      </c>
      <c r="G111" s="121">
        <v>3</v>
      </c>
      <c r="H111" s="51" t="s">
        <v>27</v>
      </c>
      <c r="I111" s="130" t="s">
        <v>8</v>
      </c>
      <c r="J111" s="49">
        <f>SUM(J113:J113)</f>
        <v>5090</v>
      </c>
      <c r="K111" s="49">
        <f aca="true" t="shared" si="14" ref="K111:P111">SUM(K112:K113)</f>
        <v>6270</v>
      </c>
      <c r="L111" s="49">
        <f t="shared" si="14"/>
        <v>4700</v>
      </c>
      <c r="M111" s="155">
        <f t="shared" si="14"/>
        <v>4756.9</v>
      </c>
      <c r="N111" s="155">
        <f t="shared" si="14"/>
        <v>3500</v>
      </c>
      <c r="O111" s="155">
        <f t="shared" si="14"/>
        <v>3500</v>
      </c>
      <c r="P111" s="155">
        <f t="shared" si="14"/>
        <v>27816.9</v>
      </c>
      <c r="Q111" s="62">
        <v>2021</v>
      </c>
    </row>
    <row r="112" spans="1:17" ht="21" customHeight="1">
      <c r="A112" s="60"/>
      <c r="B112" s="121">
        <v>1</v>
      </c>
      <c r="C112" s="121">
        <v>2</v>
      </c>
      <c r="D112" s="121">
        <v>2</v>
      </c>
      <c r="E112" s="121">
        <v>0</v>
      </c>
      <c r="F112" s="121">
        <v>1</v>
      </c>
      <c r="G112" s="122">
        <v>2</v>
      </c>
      <c r="H112" s="123" t="s">
        <v>29</v>
      </c>
      <c r="I112" s="121" t="s">
        <v>7</v>
      </c>
      <c r="J112" s="124">
        <v>0</v>
      </c>
      <c r="K112" s="124">
        <v>1450</v>
      </c>
      <c r="L112" s="124">
        <f>L115</f>
        <v>700</v>
      </c>
      <c r="M112" s="124">
        <f>SUM(M115)</f>
        <v>0</v>
      </c>
      <c r="N112" s="124">
        <f>SUM(N115)</f>
        <v>0</v>
      </c>
      <c r="O112" s="124">
        <f>SUM(O115)</f>
        <v>0</v>
      </c>
      <c r="P112" s="124">
        <f>SUM(P115)</f>
        <v>2150</v>
      </c>
      <c r="Q112" s="62">
        <v>2018</v>
      </c>
    </row>
    <row r="113" spans="1:17" ht="19.5" customHeight="1">
      <c r="A113" s="60" t="s">
        <v>72</v>
      </c>
      <c r="B113" s="48">
        <v>1</v>
      </c>
      <c r="C113" s="48">
        <v>3</v>
      </c>
      <c r="D113" s="48">
        <v>0</v>
      </c>
      <c r="E113" s="48">
        <v>0</v>
      </c>
      <c r="F113" s="48">
        <v>0</v>
      </c>
      <c r="G113" s="48">
        <v>3</v>
      </c>
      <c r="H113" s="52" t="s">
        <v>28</v>
      </c>
      <c r="I113" s="48" t="s">
        <v>7</v>
      </c>
      <c r="J113" s="53">
        <f aca="true" t="shared" si="15" ref="J113:O113">SUM(J116,J145)</f>
        <v>5090</v>
      </c>
      <c r="K113" s="53">
        <f t="shared" si="15"/>
        <v>4820</v>
      </c>
      <c r="L113" s="53">
        <f t="shared" si="15"/>
        <v>4000</v>
      </c>
      <c r="M113" s="156">
        <f t="shared" si="15"/>
        <v>4756.9</v>
      </c>
      <c r="N113" s="53">
        <f t="shared" si="15"/>
        <v>3500</v>
      </c>
      <c r="O113" s="53">
        <f t="shared" si="15"/>
        <v>3500</v>
      </c>
      <c r="P113" s="156">
        <f t="shared" si="13"/>
        <v>25666.9</v>
      </c>
      <c r="Q113" s="62">
        <v>2021</v>
      </c>
    </row>
    <row r="114" spans="1:17" ht="33" customHeight="1">
      <c r="A114" s="60" t="s">
        <v>72</v>
      </c>
      <c r="B114" s="109">
        <v>1</v>
      </c>
      <c r="C114" s="109">
        <v>3</v>
      </c>
      <c r="D114" s="109">
        <v>1</v>
      </c>
      <c r="E114" s="109">
        <v>0</v>
      </c>
      <c r="F114" s="109">
        <v>0</v>
      </c>
      <c r="G114" s="109">
        <v>3</v>
      </c>
      <c r="H114" s="118" t="s">
        <v>103</v>
      </c>
      <c r="I114" s="109" t="s">
        <v>7</v>
      </c>
      <c r="J114" s="111">
        <f>SUM(J116:J116)</f>
        <v>4440</v>
      </c>
      <c r="K114" s="111">
        <f>SUM(K115:K116)</f>
        <v>5770</v>
      </c>
      <c r="L114" s="111">
        <f>SUM(L115:L116)</f>
        <v>4200</v>
      </c>
      <c r="M114" s="158">
        <f>SUM(M115:M116)</f>
        <v>4256.9</v>
      </c>
      <c r="N114" s="111">
        <f>SUM(N115:N116)</f>
        <v>3000</v>
      </c>
      <c r="O114" s="111">
        <f>SUM(O115:O116)</f>
        <v>3000</v>
      </c>
      <c r="P114" s="157">
        <f t="shared" si="13"/>
        <v>24666.9</v>
      </c>
      <c r="Q114" s="62">
        <v>2021</v>
      </c>
    </row>
    <row r="115" spans="1:17" ht="18.75" customHeight="1">
      <c r="A115" s="60"/>
      <c r="B115" s="109">
        <v>1</v>
      </c>
      <c r="C115" s="109">
        <v>3</v>
      </c>
      <c r="D115" s="109">
        <v>1</v>
      </c>
      <c r="E115" s="109">
        <v>0</v>
      </c>
      <c r="F115" s="109">
        <v>0</v>
      </c>
      <c r="G115" s="115">
        <v>2</v>
      </c>
      <c r="H115" s="110" t="s">
        <v>29</v>
      </c>
      <c r="I115" s="109" t="s">
        <v>7</v>
      </c>
      <c r="J115" s="113">
        <v>0</v>
      </c>
      <c r="K115" s="113">
        <v>1450</v>
      </c>
      <c r="L115" s="113">
        <f>L135</f>
        <v>700</v>
      </c>
      <c r="M115" s="113">
        <v>0</v>
      </c>
      <c r="N115" s="113">
        <v>0</v>
      </c>
      <c r="O115" s="113">
        <v>0</v>
      </c>
      <c r="P115" s="113">
        <f>SUM(J115:O115)</f>
        <v>2150</v>
      </c>
      <c r="Q115" s="62">
        <v>2018</v>
      </c>
    </row>
    <row r="116" spans="1:17" ht="17.25" customHeight="1">
      <c r="A116" s="60" t="s">
        <v>72</v>
      </c>
      <c r="B116" s="109">
        <v>1</v>
      </c>
      <c r="C116" s="109">
        <v>3</v>
      </c>
      <c r="D116" s="109">
        <v>1</v>
      </c>
      <c r="E116" s="109">
        <v>0</v>
      </c>
      <c r="F116" s="109">
        <v>0</v>
      </c>
      <c r="G116" s="109">
        <v>3</v>
      </c>
      <c r="H116" s="112" t="s">
        <v>28</v>
      </c>
      <c r="I116" s="109" t="s">
        <v>7</v>
      </c>
      <c r="J116" s="111">
        <v>4440</v>
      </c>
      <c r="K116" s="111">
        <v>4320</v>
      </c>
      <c r="L116" s="111">
        <f>L119+L132+L136+L141</f>
        <v>3500</v>
      </c>
      <c r="M116" s="158">
        <f>M119+M132+M128+M134+M139</f>
        <v>4256.9</v>
      </c>
      <c r="N116" s="111">
        <f>N119+N132</f>
        <v>3000</v>
      </c>
      <c r="O116" s="111">
        <f>O119+O132</f>
        <v>3000</v>
      </c>
      <c r="P116" s="113">
        <f t="shared" si="13"/>
        <v>22516.9</v>
      </c>
      <c r="Q116" s="62">
        <v>2021</v>
      </c>
    </row>
    <row r="117" spans="1:17" ht="63">
      <c r="A117" s="60" t="s">
        <v>72</v>
      </c>
      <c r="B117" s="4">
        <v>1</v>
      </c>
      <c r="C117" s="4">
        <v>3</v>
      </c>
      <c r="D117" s="4">
        <v>1</v>
      </c>
      <c r="E117" s="4">
        <v>0</v>
      </c>
      <c r="F117" s="4">
        <v>0</v>
      </c>
      <c r="G117" s="4"/>
      <c r="H117" s="10" t="s">
        <v>108</v>
      </c>
      <c r="I117" s="4" t="s">
        <v>15</v>
      </c>
      <c r="J117" s="81">
        <v>36928</v>
      </c>
      <c r="K117" s="81">
        <v>36928</v>
      </c>
      <c r="L117" s="81">
        <v>36928</v>
      </c>
      <c r="M117" s="180">
        <v>40000</v>
      </c>
      <c r="N117" s="180">
        <v>42000</v>
      </c>
      <c r="O117" s="180">
        <v>45000</v>
      </c>
      <c r="P117" s="169">
        <v>45000</v>
      </c>
      <c r="Q117" s="62">
        <v>2021</v>
      </c>
    </row>
    <row r="118" spans="1:17" ht="66.75" customHeight="1">
      <c r="A118" s="60" t="s">
        <v>72</v>
      </c>
      <c r="B118" s="4">
        <v>1</v>
      </c>
      <c r="C118" s="4">
        <v>3</v>
      </c>
      <c r="D118" s="4">
        <v>1</v>
      </c>
      <c r="E118" s="4">
        <v>0</v>
      </c>
      <c r="F118" s="4">
        <v>0</v>
      </c>
      <c r="G118" s="4"/>
      <c r="H118" s="10" t="s">
        <v>56</v>
      </c>
      <c r="I118" s="4" t="s">
        <v>15</v>
      </c>
      <c r="J118" s="9">
        <v>125</v>
      </c>
      <c r="K118" s="81">
        <v>125</v>
      </c>
      <c r="L118" s="81">
        <v>125</v>
      </c>
      <c r="M118" s="81">
        <v>125</v>
      </c>
      <c r="N118" s="180">
        <v>130</v>
      </c>
      <c r="O118" s="180">
        <v>135</v>
      </c>
      <c r="P118" s="169">
        <f t="shared" si="13"/>
        <v>765</v>
      </c>
      <c r="Q118" s="62">
        <v>2021</v>
      </c>
    </row>
    <row r="119" spans="1:17" ht="78.75">
      <c r="A119" s="60" t="s">
        <v>72</v>
      </c>
      <c r="B119" s="97">
        <v>1</v>
      </c>
      <c r="C119" s="97">
        <v>3</v>
      </c>
      <c r="D119" s="97">
        <v>1</v>
      </c>
      <c r="E119" s="97">
        <v>0</v>
      </c>
      <c r="F119" s="97">
        <v>1</v>
      </c>
      <c r="G119" s="97">
        <v>3</v>
      </c>
      <c r="H119" s="96" t="s">
        <v>110</v>
      </c>
      <c r="I119" s="97" t="s">
        <v>7</v>
      </c>
      <c r="J119" s="102">
        <v>4440</v>
      </c>
      <c r="K119" s="102">
        <v>3786.8</v>
      </c>
      <c r="L119" s="102">
        <v>2754.4</v>
      </c>
      <c r="M119" s="173">
        <v>3300</v>
      </c>
      <c r="N119" s="173">
        <v>3000</v>
      </c>
      <c r="O119" s="173">
        <v>3000</v>
      </c>
      <c r="P119" s="167">
        <f>SUM(J119:O119)</f>
        <v>20281.199999999997</v>
      </c>
      <c r="Q119" s="62">
        <v>2021</v>
      </c>
    </row>
    <row r="120" spans="1:17" ht="15.75" hidden="1">
      <c r="A120" s="60" t="s">
        <v>72</v>
      </c>
      <c r="B120" s="4">
        <v>1</v>
      </c>
      <c r="C120" s="4">
        <v>3</v>
      </c>
      <c r="D120" s="4">
        <v>1</v>
      </c>
      <c r="E120" s="4">
        <v>1</v>
      </c>
      <c r="F120" s="4">
        <v>0</v>
      </c>
      <c r="G120" s="4">
        <v>3</v>
      </c>
      <c r="H120" s="6" t="s">
        <v>28</v>
      </c>
      <c r="I120" s="4" t="s">
        <v>7</v>
      </c>
      <c r="J120" s="12">
        <v>4320</v>
      </c>
      <c r="K120" s="12">
        <v>4320</v>
      </c>
      <c r="L120" s="12">
        <v>4320</v>
      </c>
      <c r="M120" s="12">
        <v>4320</v>
      </c>
      <c r="N120" s="12">
        <v>4320</v>
      </c>
      <c r="O120" s="12">
        <v>4320</v>
      </c>
      <c r="P120" s="7">
        <f>SUM(J120:O120)</f>
        <v>25920</v>
      </c>
      <c r="Q120" s="62">
        <v>2021</v>
      </c>
    </row>
    <row r="121" spans="1:17" ht="15.75" hidden="1">
      <c r="A121" s="60" t="s">
        <v>72</v>
      </c>
      <c r="B121" s="4">
        <v>1</v>
      </c>
      <c r="C121" s="38">
        <v>3</v>
      </c>
      <c r="D121" s="38">
        <v>1</v>
      </c>
      <c r="E121" s="38">
        <v>1</v>
      </c>
      <c r="F121" s="38">
        <v>0</v>
      </c>
      <c r="G121" s="38">
        <v>3</v>
      </c>
      <c r="H121" s="39" t="s">
        <v>28</v>
      </c>
      <c r="I121" s="38" t="s">
        <v>7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3532.5</v>
      </c>
      <c r="Q121" s="62">
        <v>2021</v>
      </c>
    </row>
    <row r="122" spans="1:17" ht="15.75" hidden="1">
      <c r="A122" s="60" t="s">
        <v>72</v>
      </c>
      <c r="B122" s="4">
        <v>1</v>
      </c>
      <c r="C122" s="38">
        <v>3</v>
      </c>
      <c r="D122" s="38">
        <v>1</v>
      </c>
      <c r="E122" s="38">
        <v>1</v>
      </c>
      <c r="F122" s="38">
        <v>0</v>
      </c>
      <c r="G122" s="38">
        <v>2</v>
      </c>
      <c r="H122" s="39" t="s">
        <v>29</v>
      </c>
      <c r="I122" s="38" t="s">
        <v>7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1">
        <v>7500</v>
      </c>
      <c r="Q122" s="62">
        <v>2021</v>
      </c>
    </row>
    <row r="123" spans="1:17" ht="31.5">
      <c r="A123" s="60" t="s">
        <v>72</v>
      </c>
      <c r="B123" s="4">
        <v>1</v>
      </c>
      <c r="C123" s="4">
        <v>3</v>
      </c>
      <c r="D123" s="4">
        <v>1</v>
      </c>
      <c r="E123" s="4">
        <v>0</v>
      </c>
      <c r="F123" s="4">
        <v>1</v>
      </c>
      <c r="G123" s="4"/>
      <c r="H123" s="11" t="s">
        <v>113</v>
      </c>
      <c r="I123" s="4" t="s">
        <v>6</v>
      </c>
      <c r="J123" s="9">
        <v>3</v>
      </c>
      <c r="K123" s="9">
        <v>3</v>
      </c>
      <c r="L123" s="9">
        <v>3</v>
      </c>
      <c r="M123" s="9">
        <v>3</v>
      </c>
      <c r="N123" s="9">
        <v>3</v>
      </c>
      <c r="O123" s="9">
        <v>1</v>
      </c>
      <c r="P123" s="9">
        <f>SUM(J123:O123)</f>
        <v>16</v>
      </c>
      <c r="Q123" s="62">
        <v>2021</v>
      </c>
    </row>
    <row r="124" spans="1:17" ht="47.25">
      <c r="A124" s="60" t="s">
        <v>72</v>
      </c>
      <c r="B124" s="4">
        <v>1</v>
      </c>
      <c r="C124" s="4">
        <v>3</v>
      </c>
      <c r="D124" s="4">
        <v>1</v>
      </c>
      <c r="E124" s="4">
        <v>0</v>
      </c>
      <c r="F124" s="4">
        <v>1</v>
      </c>
      <c r="G124" s="4"/>
      <c r="H124" s="11" t="s">
        <v>111</v>
      </c>
      <c r="I124" s="4" t="s">
        <v>6</v>
      </c>
      <c r="J124" s="9">
        <v>0</v>
      </c>
      <c r="K124" s="9">
        <v>0</v>
      </c>
      <c r="L124" s="9">
        <v>1</v>
      </c>
      <c r="M124" s="9">
        <v>0</v>
      </c>
      <c r="N124" s="9">
        <v>0</v>
      </c>
      <c r="O124" s="9">
        <v>0</v>
      </c>
      <c r="P124" s="9">
        <f>SUM(J124:O124)</f>
        <v>1</v>
      </c>
      <c r="Q124" s="62">
        <v>2021</v>
      </c>
    </row>
    <row r="125" spans="1:17" ht="31.5">
      <c r="A125" s="60" t="s">
        <v>72</v>
      </c>
      <c r="B125" s="4">
        <v>1</v>
      </c>
      <c r="C125" s="4">
        <v>3</v>
      </c>
      <c r="D125" s="4">
        <v>1</v>
      </c>
      <c r="E125" s="4">
        <v>0</v>
      </c>
      <c r="F125" s="4">
        <v>1</v>
      </c>
      <c r="G125" s="4"/>
      <c r="H125" s="11" t="s">
        <v>112</v>
      </c>
      <c r="I125" s="4" t="s">
        <v>6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1</v>
      </c>
      <c r="P125" s="9">
        <f>SUM(J125:O125)</f>
        <v>1</v>
      </c>
      <c r="Q125" s="62">
        <v>2021</v>
      </c>
    </row>
    <row r="126" spans="1:17" ht="63">
      <c r="A126" s="60" t="s">
        <v>72</v>
      </c>
      <c r="B126" s="4">
        <v>1</v>
      </c>
      <c r="C126" s="4">
        <v>3</v>
      </c>
      <c r="D126" s="4">
        <v>1</v>
      </c>
      <c r="E126" s="4">
        <v>0</v>
      </c>
      <c r="F126" s="4">
        <v>2</v>
      </c>
      <c r="G126" s="4"/>
      <c r="H126" s="11" t="s">
        <v>106</v>
      </c>
      <c r="I126" s="4" t="s">
        <v>11</v>
      </c>
      <c r="J126" s="7" t="s">
        <v>12</v>
      </c>
      <c r="K126" s="7" t="s">
        <v>12</v>
      </c>
      <c r="L126" s="7" t="s">
        <v>12</v>
      </c>
      <c r="M126" s="7" t="s">
        <v>12</v>
      </c>
      <c r="N126" s="7" t="s">
        <v>12</v>
      </c>
      <c r="O126" s="7" t="s">
        <v>12</v>
      </c>
      <c r="P126" s="7" t="s">
        <v>12</v>
      </c>
      <c r="Q126" s="62">
        <v>2021</v>
      </c>
    </row>
    <row r="127" spans="1:17" ht="31.5">
      <c r="A127" s="60" t="s">
        <v>72</v>
      </c>
      <c r="B127" s="4">
        <v>1</v>
      </c>
      <c r="C127" s="4">
        <v>3</v>
      </c>
      <c r="D127" s="4">
        <v>1</v>
      </c>
      <c r="E127" s="4">
        <v>0</v>
      </c>
      <c r="F127" s="4">
        <v>2</v>
      </c>
      <c r="G127" s="4"/>
      <c r="H127" s="11" t="s">
        <v>31</v>
      </c>
      <c r="I127" s="4" t="s">
        <v>6</v>
      </c>
      <c r="J127" s="9">
        <v>1</v>
      </c>
      <c r="K127" s="9">
        <v>1</v>
      </c>
      <c r="L127" s="9">
        <v>1</v>
      </c>
      <c r="M127" s="9">
        <v>1</v>
      </c>
      <c r="N127" s="9">
        <v>1</v>
      </c>
      <c r="O127" s="9">
        <v>1</v>
      </c>
      <c r="P127" s="9">
        <f aca="true" t="shared" si="16" ref="P127:P145">SUM(J127:O127)</f>
        <v>6</v>
      </c>
      <c r="Q127" s="62">
        <v>2021</v>
      </c>
    </row>
    <row r="128" spans="1:17" ht="63">
      <c r="A128" s="60" t="s">
        <v>72</v>
      </c>
      <c r="B128" s="97">
        <v>1</v>
      </c>
      <c r="C128" s="97">
        <v>3</v>
      </c>
      <c r="D128" s="97">
        <v>1</v>
      </c>
      <c r="E128" s="97">
        <v>0</v>
      </c>
      <c r="F128" s="97">
        <v>3</v>
      </c>
      <c r="G128" s="97">
        <v>3</v>
      </c>
      <c r="H128" s="96" t="s">
        <v>99</v>
      </c>
      <c r="I128" s="97" t="s">
        <v>7</v>
      </c>
      <c r="J128" s="98">
        <v>0</v>
      </c>
      <c r="K128" s="98">
        <f>K129+K130</f>
        <v>1983.2</v>
      </c>
      <c r="L128" s="98">
        <v>0</v>
      </c>
      <c r="M128" s="98">
        <v>0</v>
      </c>
      <c r="N128" s="98">
        <v>0</v>
      </c>
      <c r="O128" s="98">
        <v>0</v>
      </c>
      <c r="P128" s="98">
        <f t="shared" si="16"/>
        <v>1983.2</v>
      </c>
      <c r="Q128" s="62">
        <v>2017</v>
      </c>
    </row>
    <row r="129" spans="1:17" ht="15.75">
      <c r="A129" s="60"/>
      <c r="B129" s="97">
        <v>1</v>
      </c>
      <c r="C129" s="97">
        <v>3</v>
      </c>
      <c r="D129" s="97">
        <v>1</v>
      </c>
      <c r="E129" s="97">
        <v>0</v>
      </c>
      <c r="F129" s="97">
        <v>3</v>
      </c>
      <c r="G129" s="99">
        <v>2</v>
      </c>
      <c r="H129" s="100" t="s">
        <v>29</v>
      </c>
      <c r="I129" s="97" t="s">
        <v>7</v>
      </c>
      <c r="J129" s="98">
        <v>0</v>
      </c>
      <c r="K129" s="98">
        <v>1450</v>
      </c>
      <c r="L129" s="98">
        <v>0</v>
      </c>
      <c r="M129" s="98">
        <v>0</v>
      </c>
      <c r="N129" s="98">
        <v>0</v>
      </c>
      <c r="O129" s="98">
        <v>0</v>
      </c>
      <c r="P129" s="98">
        <f t="shared" si="16"/>
        <v>1450</v>
      </c>
      <c r="Q129" s="62">
        <v>2017</v>
      </c>
    </row>
    <row r="130" spans="1:17" ht="15.75">
      <c r="A130" s="60"/>
      <c r="B130" s="97">
        <v>1</v>
      </c>
      <c r="C130" s="97">
        <v>3</v>
      </c>
      <c r="D130" s="97">
        <v>1</v>
      </c>
      <c r="E130" s="97">
        <v>0</v>
      </c>
      <c r="F130" s="97">
        <v>3</v>
      </c>
      <c r="G130" s="99">
        <v>3</v>
      </c>
      <c r="H130" s="101" t="s">
        <v>28</v>
      </c>
      <c r="I130" s="97" t="s">
        <v>7</v>
      </c>
      <c r="J130" s="98">
        <v>0</v>
      </c>
      <c r="K130" s="98">
        <v>533.2</v>
      </c>
      <c r="L130" s="98">
        <v>0</v>
      </c>
      <c r="M130" s="98">
        <v>0</v>
      </c>
      <c r="N130" s="98">
        <v>0</v>
      </c>
      <c r="O130" s="98">
        <v>0</v>
      </c>
      <c r="P130" s="98">
        <f t="shared" si="16"/>
        <v>533.2</v>
      </c>
      <c r="Q130" s="62">
        <v>2017</v>
      </c>
    </row>
    <row r="131" spans="1:17" ht="31.5">
      <c r="A131" s="60" t="s">
        <v>72</v>
      </c>
      <c r="B131" s="4">
        <v>1</v>
      </c>
      <c r="C131" s="4">
        <v>3</v>
      </c>
      <c r="D131" s="4">
        <v>1</v>
      </c>
      <c r="E131" s="4">
        <v>0</v>
      </c>
      <c r="F131" s="4">
        <v>3</v>
      </c>
      <c r="G131" s="4"/>
      <c r="H131" s="11" t="s">
        <v>100</v>
      </c>
      <c r="I131" s="4" t="s">
        <v>6</v>
      </c>
      <c r="J131" s="9">
        <v>0</v>
      </c>
      <c r="K131" s="9">
        <v>1</v>
      </c>
      <c r="L131" s="9">
        <v>0</v>
      </c>
      <c r="M131" s="9">
        <v>0</v>
      </c>
      <c r="N131" s="9">
        <v>0</v>
      </c>
      <c r="O131" s="9">
        <v>0</v>
      </c>
      <c r="P131" s="9">
        <f t="shared" si="16"/>
        <v>1</v>
      </c>
      <c r="Q131" s="62">
        <v>2017</v>
      </c>
    </row>
    <row r="132" spans="1:17" ht="64.5" customHeight="1">
      <c r="A132" s="60"/>
      <c r="B132" s="97">
        <v>1</v>
      </c>
      <c r="C132" s="97">
        <v>3</v>
      </c>
      <c r="D132" s="97">
        <v>1</v>
      </c>
      <c r="E132" s="97">
        <v>0</v>
      </c>
      <c r="F132" s="97">
        <v>4</v>
      </c>
      <c r="G132" s="97">
        <v>3</v>
      </c>
      <c r="H132" s="96" t="s">
        <v>109</v>
      </c>
      <c r="I132" s="97" t="s">
        <v>7</v>
      </c>
      <c r="J132" s="98">
        <v>0</v>
      </c>
      <c r="K132" s="98">
        <v>0</v>
      </c>
      <c r="L132" s="98">
        <v>445.6</v>
      </c>
      <c r="M132" s="98">
        <v>0</v>
      </c>
      <c r="N132" s="98">
        <v>0</v>
      </c>
      <c r="O132" s="98">
        <v>0</v>
      </c>
      <c r="P132" s="98">
        <f t="shared" si="16"/>
        <v>445.6</v>
      </c>
      <c r="Q132" s="62">
        <v>2018</v>
      </c>
    </row>
    <row r="133" spans="1:17" ht="47.25">
      <c r="A133" s="60"/>
      <c r="B133" s="4">
        <v>1</v>
      </c>
      <c r="C133" s="4">
        <v>3</v>
      </c>
      <c r="D133" s="4">
        <v>1</v>
      </c>
      <c r="E133" s="4">
        <v>0</v>
      </c>
      <c r="F133" s="4">
        <v>4</v>
      </c>
      <c r="G133" s="4"/>
      <c r="H133" s="11" t="s">
        <v>105</v>
      </c>
      <c r="I133" s="4" t="s">
        <v>6</v>
      </c>
      <c r="J133" s="9">
        <v>0</v>
      </c>
      <c r="K133" s="9">
        <v>0</v>
      </c>
      <c r="L133" s="9">
        <v>1</v>
      </c>
      <c r="M133" s="9">
        <v>0</v>
      </c>
      <c r="N133" s="9">
        <v>0</v>
      </c>
      <c r="O133" s="9">
        <v>0</v>
      </c>
      <c r="P133" s="9">
        <f t="shared" si="16"/>
        <v>1</v>
      </c>
      <c r="Q133" s="62">
        <v>2018</v>
      </c>
    </row>
    <row r="134" spans="1:17" ht="63">
      <c r="A134" s="60" t="s">
        <v>72</v>
      </c>
      <c r="B134" s="97">
        <v>1</v>
      </c>
      <c r="C134" s="97">
        <v>3</v>
      </c>
      <c r="D134" s="97">
        <v>1</v>
      </c>
      <c r="E134" s="97">
        <v>0</v>
      </c>
      <c r="F134" s="97">
        <v>5</v>
      </c>
      <c r="G134" s="97">
        <v>3</v>
      </c>
      <c r="H134" s="96" t="s">
        <v>118</v>
      </c>
      <c r="I134" s="97" t="s">
        <v>7</v>
      </c>
      <c r="J134" s="98">
        <v>0</v>
      </c>
      <c r="K134" s="98">
        <v>0</v>
      </c>
      <c r="L134" s="98">
        <f>L135+L136</f>
        <v>1000</v>
      </c>
      <c r="M134" s="98">
        <v>0</v>
      </c>
      <c r="N134" s="98">
        <v>0</v>
      </c>
      <c r="O134" s="98">
        <v>0</v>
      </c>
      <c r="P134" s="98">
        <f aca="true" t="shared" si="17" ref="P134:P143">SUM(J134:O134)</f>
        <v>1000</v>
      </c>
      <c r="Q134" s="62">
        <v>2018</v>
      </c>
    </row>
    <row r="135" spans="1:17" ht="15.75">
      <c r="A135" s="60"/>
      <c r="B135" s="97">
        <v>1</v>
      </c>
      <c r="C135" s="97">
        <v>3</v>
      </c>
      <c r="D135" s="97">
        <v>1</v>
      </c>
      <c r="E135" s="97">
        <v>0</v>
      </c>
      <c r="F135" s="97">
        <v>5</v>
      </c>
      <c r="G135" s="99">
        <v>2</v>
      </c>
      <c r="H135" s="100" t="s">
        <v>29</v>
      </c>
      <c r="I135" s="97" t="s">
        <v>7</v>
      </c>
      <c r="J135" s="98">
        <v>0</v>
      </c>
      <c r="K135" s="98">
        <v>0</v>
      </c>
      <c r="L135" s="98">
        <v>700</v>
      </c>
      <c r="M135" s="98">
        <v>0</v>
      </c>
      <c r="N135" s="98">
        <v>0</v>
      </c>
      <c r="O135" s="98">
        <v>0</v>
      </c>
      <c r="P135" s="98">
        <f t="shared" si="17"/>
        <v>700</v>
      </c>
      <c r="Q135" s="62">
        <v>2018</v>
      </c>
    </row>
    <row r="136" spans="1:17" ht="15.75">
      <c r="A136" s="60"/>
      <c r="B136" s="97">
        <v>1</v>
      </c>
      <c r="C136" s="97">
        <v>3</v>
      </c>
      <c r="D136" s="97">
        <v>1</v>
      </c>
      <c r="E136" s="97">
        <v>0</v>
      </c>
      <c r="F136" s="97">
        <v>5</v>
      </c>
      <c r="G136" s="99">
        <v>3</v>
      </c>
      <c r="H136" s="101" t="s">
        <v>28</v>
      </c>
      <c r="I136" s="97" t="s">
        <v>7</v>
      </c>
      <c r="J136" s="98">
        <v>0</v>
      </c>
      <c r="K136" s="98">
        <v>0</v>
      </c>
      <c r="L136" s="98">
        <v>300</v>
      </c>
      <c r="M136" s="98">
        <v>0</v>
      </c>
      <c r="N136" s="98">
        <v>0</v>
      </c>
      <c r="O136" s="98">
        <v>0</v>
      </c>
      <c r="P136" s="98">
        <f t="shared" si="17"/>
        <v>300</v>
      </c>
      <c r="Q136" s="62">
        <v>2018</v>
      </c>
    </row>
    <row r="137" spans="1:17" ht="31.5">
      <c r="A137" s="60"/>
      <c r="B137" s="4">
        <v>1</v>
      </c>
      <c r="C137" s="4">
        <v>3</v>
      </c>
      <c r="D137" s="4">
        <v>1</v>
      </c>
      <c r="E137" s="4">
        <v>0</v>
      </c>
      <c r="F137" s="4">
        <v>5</v>
      </c>
      <c r="G137" s="4"/>
      <c r="H137" s="11" t="s">
        <v>120</v>
      </c>
      <c r="I137" s="4" t="s">
        <v>16</v>
      </c>
      <c r="J137" s="9">
        <v>0</v>
      </c>
      <c r="K137" s="9">
        <v>0</v>
      </c>
      <c r="L137" s="9">
        <v>100</v>
      </c>
      <c r="M137" s="9">
        <v>0</v>
      </c>
      <c r="N137" s="9">
        <v>0</v>
      </c>
      <c r="O137" s="9">
        <v>0</v>
      </c>
      <c r="P137" s="9">
        <f t="shared" si="17"/>
        <v>100</v>
      </c>
      <c r="Q137" s="62">
        <v>2018</v>
      </c>
    </row>
    <row r="138" spans="1:17" ht="31.5">
      <c r="A138" s="60"/>
      <c r="B138" s="4">
        <v>1</v>
      </c>
      <c r="C138" s="4">
        <v>3</v>
      </c>
      <c r="D138" s="4">
        <v>1</v>
      </c>
      <c r="E138" s="4">
        <v>0</v>
      </c>
      <c r="F138" s="4">
        <v>5</v>
      </c>
      <c r="G138" s="4"/>
      <c r="H138" s="11" t="s">
        <v>121</v>
      </c>
      <c r="I138" s="4" t="s">
        <v>122</v>
      </c>
      <c r="J138" s="9">
        <v>0</v>
      </c>
      <c r="K138" s="9">
        <v>0</v>
      </c>
      <c r="L138" s="9">
        <v>800</v>
      </c>
      <c r="M138" s="9">
        <v>0</v>
      </c>
      <c r="N138" s="9">
        <v>0</v>
      </c>
      <c r="O138" s="9">
        <v>0</v>
      </c>
      <c r="P138" s="9">
        <f t="shared" si="17"/>
        <v>800</v>
      </c>
      <c r="Q138" s="62">
        <v>2018</v>
      </c>
    </row>
    <row r="139" spans="1:17" ht="47.25">
      <c r="A139" s="60" t="s">
        <v>72</v>
      </c>
      <c r="B139" s="97">
        <v>1</v>
      </c>
      <c r="C139" s="97">
        <v>3</v>
      </c>
      <c r="D139" s="97">
        <v>1</v>
      </c>
      <c r="E139" s="97">
        <v>0</v>
      </c>
      <c r="F139" s="97">
        <v>6</v>
      </c>
      <c r="G139" s="97">
        <v>3</v>
      </c>
      <c r="H139" s="163" t="s">
        <v>131</v>
      </c>
      <c r="I139" s="97" t="s">
        <v>7</v>
      </c>
      <c r="J139" s="98">
        <v>0</v>
      </c>
      <c r="K139" s="98">
        <v>0</v>
      </c>
      <c r="L139" s="98">
        <f>L140+L141</f>
        <v>0</v>
      </c>
      <c r="M139" s="134">
        <f>SUM(M140:M141)</f>
        <v>956.9</v>
      </c>
      <c r="N139" s="98">
        <v>0</v>
      </c>
      <c r="O139" s="98">
        <v>0</v>
      </c>
      <c r="P139" s="98">
        <f t="shared" si="17"/>
        <v>956.9</v>
      </c>
      <c r="Q139" s="170">
        <v>2019</v>
      </c>
    </row>
    <row r="140" spans="1:17" ht="15.75">
      <c r="A140" s="60"/>
      <c r="B140" s="97">
        <v>1</v>
      </c>
      <c r="C140" s="97">
        <v>3</v>
      </c>
      <c r="D140" s="97">
        <v>1</v>
      </c>
      <c r="E140" s="97">
        <v>0</v>
      </c>
      <c r="F140" s="97">
        <v>6</v>
      </c>
      <c r="G140" s="99">
        <v>2</v>
      </c>
      <c r="H140" s="100" t="s">
        <v>29</v>
      </c>
      <c r="I140" s="97" t="s">
        <v>7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8">
        <v>0</v>
      </c>
      <c r="P140" s="98">
        <f t="shared" si="17"/>
        <v>0</v>
      </c>
      <c r="Q140" s="62"/>
    </row>
    <row r="141" spans="1:17" ht="15.75">
      <c r="A141" s="60"/>
      <c r="B141" s="97">
        <v>1</v>
      </c>
      <c r="C141" s="97">
        <v>3</v>
      </c>
      <c r="D141" s="97">
        <v>1</v>
      </c>
      <c r="E141" s="97">
        <v>0</v>
      </c>
      <c r="F141" s="97">
        <v>6</v>
      </c>
      <c r="G141" s="99">
        <v>3</v>
      </c>
      <c r="H141" s="101" t="s">
        <v>28</v>
      </c>
      <c r="I141" s="97" t="s">
        <v>7</v>
      </c>
      <c r="J141" s="98">
        <v>0</v>
      </c>
      <c r="K141" s="98">
        <v>0</v>
      </c>
      <c r="L141" s="98">
        <v>0</v>
      </c>
      <c r="M141" s="134">
        <f>956.9</f>
        <v>956.9</v>
      </c>
      <c r="N141" s="98">
        <v>0</v>
      </c>
      <c r="O141" s="98">
        <v>0</v>
      </c>
      <c r="P141" s="98">
        <f t="shared" si="17"/>
        <v>956.9</v>
      </c>
      <c r="Q141" s="170">
        <v>2019</v>
      </c>
    </row>
    <row r="142" spans="1:17" ht="31.5">
      <c r="A142" s="60"/>
      <c r="B142" s="4">
        <v>1</v>
      </c>
      <c r="C142" s="4">
        <v>3</v>
      </c>
      <c r="D142" s="4">
        <v>1</v>
      </c>
      <c r="E142" s="4">
        <v>0</v>
      </c>
      <c r="F142" s="4">
        <v>6</v>
      </c>
      <c r="G142" s="4"/>
      <c r="H142" s="164" t="s">
        <v>129</v>
      </c>
      <c r="I142" s="168" t="s">
        <v>134</v>
      </c>
      <c r="J142" s="169">
        <v>0</v>
      </c>
      <c r="K142" s="169">
        <v>0</v>
      </c>
      <c r="L142" s="169">
        <v>0</v>
      </c>
      <c r="M142" s="169">
        <v>1</v>
      </c>
      <c r="N142" s="169">
        <v>0</v>
      </c>
      <c r="O142" s="169">
        <v>0</v>
      </c>
      <c r="P142" s="169">
        <f t="shared" si="17"/>
        <v>1</v>
      </c>
      <c r="Q142" s="170">
        <v>2019</v>
      </c>
    </row>
    <row r="143" spans="1:17" ht="31.5">
      <c r="A143" s="60"/>
      <c r="B143" s="4">
        <v>1</v>
      </c>
      <c r="C143" s="4">
        <v>3</v>
      </c>
      <c r="D143" s="4">
        <v>1</v>
      </c>
      <c r="E143" s="4">
        <v>0</v>
      </c>
      <c r="F143" s="4">
        <v>6</v>
      </c>
      <c r="G143" s="4"/>
      <c r="H143" s="164" t="s">
        <v>133</v>
      </c>
      <c r="I143" s="168" t="s">
        <v>130</v>
      </c>
      <c r="J143" s="169">
        <v>0</v>
      </c>
      <c r="K143" s="169">
        <v>0</v>
      </c>
      <c r="L143" s="169">
        <v>0</v>
      </c>
      <c r="M143" s="169">
        <v>422</v>
      </c>
      <c r="N143" s="169">
        <v>0</v>
      </c>
      <c r="O143" s="169">
        <v>0</v>
      </c>
      <c r="P143" s="169">
        <f t="shared" si="17"/>
        <v>422</v>
      </c>
      <c r="Q143" s="170">
        <v>2019</v>
      </c>
    </row>
    <row r="144" spans="1:17" ht="51" customHeight="1">
      <c r="A144" s="60" t="s">
        <v>72</v>
      </c>
      <c r="B144" s="54">
        <v>1</v>
      </c>
      <c r="C144" s="54">
        <v>3</v>
      </c>
      <c r="D144" s="54">
        <v>2</v>
      </c>
      <c r="E144" s="54">
        <v>0</v>
      </c>
      <c r="F144" s="54">
        <v>0</v>
      </c>
      <c r="G144" s="54">
        <v>3</v>
      </c>
      <c r="H144" s="57" t="s">
        <v>57</v>
      </c>
      <c r="I144" s="54" t="s">
        <v>7</v>
      </c>
      <c r="J144" s="55">
        <f aca="true" t="shared" si="18" ref="J144:O144">SUM(J145:J145)</f>
        <v>650</v>
      </c>
      <c r="K144" s="55">
        <f t="shared" si="18"/>
        <v>500</v>
      </c>
      <c r="L144" s="55">
        <f t="shared" si="18"/>
        <v>500</v>
      </c>
      <c r="M144" s="175">
        <f t="shared" si="18"/>
        <v>500</v>
      </c>
      <c r="N144" s="175">
        <f t="shared" si="18"/>
        <v>500</v>
      </c>
      <c r="O144" s="175">
        <f t="shared" si="18"/>
        <v>500</v>
      </c>
      <c r="P144" s="175">
        <f t="shared" si="16"/>
        <v>3150</v>
      </c>
      <c r="Q144" s="62">
        <v>2021</v>
      </c>
    </row>
    <row r="145" spans="1:17" ht="15.75">
      <c r="A145" s="60" t="s">
        <v>72</v>
      </c>
      <c r="B145" s="54">
        <v>1</v>
      </c>
      <c r="C145" s="54">
        <v>3</v>
      </c>
      <c r="D145" s="54">
        <v>2</v>
      </c>
      <c r="E145" s="54">
        <v>0</v>
      </c>
      <c r="F145" s="54">
        <v>0</v>
      </c>
      <c r="G145" s="54">
        <v>3</v>
      </c>
      <c r="H145" s="56" t="s">
        <v>28</v>
      </c>
      <c r="I145" s="54" t="s">
        <v>7</v>
      </c>
      <c r="J145" s="58">
        <v>650</v>
      </c>
      <c r="K145" s="58">
        <f>K148</f>
        <v>500</v>
      </c>
      <c r="L145" s="58">
        <f>L148</f>
        <v>500</v>
      </c>
      <c r="M145" s="176">
        <f>M148</f>
        <v>500</v>
      </c>
      <c r="N145" s="176">
        <f>N148</f>
        <v>500</v>
      </c>
      <c r="O145" s="176">
        <f>O148</f>
        <v>500</v>
      </c>
      <c r="P145" s="175">
        <f t="shared" si="16"/>
        <v>3150</v>
      </c>
      <c r="Q145" s="62">
        <v>2021</v>
      </c>
    </row>
    <row r="146" spans="1:17" ht="65.25" customHeight="1">
      <c r="A146" s="60" t="s">
        <v>72</v>
      </c>
      <c r="B146" s="4">
        <v>1</v>
      </c>
      <c r="C146" s="4">
        <v>3</v>
      </c>
      <c r="D146" s="4">
        <v>2</v>
      </c>
      <c r="E146" s="4">
        <v>0</v>
      </c>
      <c r="F146" s="4">
        <v>0</v>
      </c>
      <c r="G146" s="4"/>
      <c r="H146" s="32" t="s">
        <v>59</v>
      </c>
      <c r="I146" s="4" t="s">
        <v>16</v>
      </c>
      <c r="J146" s="9">
        <v>65</v>
      </c>
      <c r="K146" s="9">
        <v>70</v>
      </c>
      <c r="L146" s="9">
        <v>70</v>
      </c>
      <c r="M146" s="9">
        <v>70</v>
      </c>
      <c r="N146" s="9">
        <v>70</v>
      </c>
      <c r="O146" s="9">
        <v>70</v>
      </c>
      <c r="P146" s="9">
        <v>70</v>
      </c>
      <c r="Q146" s="62">
        <v>2021</v>
      </c>
    </row>
    <row r="147" spans="1:17" ht="79.5" customHeight="1">
      <c r="A147" s="60" t="s">
        <v>72</v>
      </c>
      <c r="B147" s="4">
        <v>1</v>
      </c>
      <c r="C147" s="4">
        <v>3</v>
      </c>
      <c r="D147" s="4">
        <v>2</v>
      </c>
      <c r="E147" s="4">
        <v>0</v>
      </c>
      <c r="F147" s="4">
        <v>0</v>
      </c>
      <c r="G147" s="4"/>
      <c r="H147" s="32" t="s">
        <v>60</v>
      </c>
      <c r="I147" s="4" t="s">
        <v>16</v>
      </c>
      <c r="J147" s="9">
        <v>60</v>
      </c>
      <c r="K147" s="9">
        <v>65</v>
      </c>
      <c r="L147" s="9">
        <v>65</v>
      </c>
      <c r="M147" s="9">
        <v>65</v>
      </c>
      <c r="N147" s="169">
        <v>67</v>
      </c>
      <c r="O147" s="169">
        <v>69</v>
      </c>
      <c r="P147" s="169">
        <v>69</v>
      </c>
      <c r="Q147" s="62">
        <v>2021</v>
      </c>
    </row>
    <row r="148" spans="1:17" ht="48.75" customHeight="1">
      <c r="A148" s="60" t="s">
        <v>72</v>
      </c>
      <c r="B148" s="97">
        <v>1</v>
      </c>
      <c r="C148" s="97">
        <v>3</v>
      </c>
      <c r="D148" s="97">
        <v>2</v>
      </c>
      <c r="E148" s="97">
        <v>0</v>
      </c>
      <c r="F148" s="97">
        <v>1</v>
      </c>
      <c r="G148" s="97">
        <v>3</v>
      </c>
      <c r="H148" s="103" t="s">
        <v>81</v>
      </c>
      <c r="I148" s="97" t="s">
        <v>7</v>
      </c>
      <c r="J148" s="104">
        <v>650</v>
      </c>
      <c r="K148" s="104">
        <v>500</v>
      </c>
      <c r="L148" s="104">
        <v>500</v>
      </c>
      <c r="M148" s="177">
        <f>M149</f>
        <v>500</v>
      </c>
      <c r="N148" s="177">
        <v>500</v>
      </c>
      <c r="O148" s="177">
        <f>O149</f>
        <v>500</v>
      </c>
      <c r="P148" s="167">
        <f>SUM(J148:O148)</f>
        <v>3150</v>
      </c>
      <c r="Q148" s="62">
        <v>2021</v>
      </c>
    </row>
    <row r="149" spans="1:17" ht="21" customHeight="1">
      <c r="A149" s="60" t="s">
        <v>72</v>
      </c>
      <c r="B149" s="97">
        <v>1</v>
      </c>
      <c r="C149" s="97">
        <v>3</v>
      </c>
      <c r="D149" s="97">
        <v>2</v>
      </c>
      <c r="E149" s="97">
        <v>0</v>
      </c>
      <c r="F149" s="97">
        <v>1</v>
      </c>
      <c r="G149" s="97">
        <v>3</v>
      </c>
      <c r="H149" s="101" t="s">
        <v>28</v>
      </c>
      <c r="I149" s="97" t="s">
        <v>7</v>
      </c>
      <c r="J149" s="104">
        <v>650</v>
      </c>
      <c r="K149" s="104">
        <v>500</v>
      </c>
      <c r="L149" s="104">
        <v>500</v>
      </c>
      <c r="M149" s="177">
        <v>500</v>
      </c>
      <c r="N149" s="177">
        <v>500</v>
      </c>
      <c r="O149" s="177">
        <v>500</v>
      </c>
      <c r="P149" s="167">
        <f>SUM(J149:O149)</f>
        <v>3150</v>
      </c>
      <c r="Q149" s="62">
        <v>2021</v>
      </c>
    </row>
    <row r="150" spans="1:17" ht="81.75" customHeight="1">
      <c r="A150" s="60" t="s">
        <v>72</v>
      </c>
      <c r="B150" s="4">
        <v>1</v>
      </c>
      <c r="C150" s="4">
        <v>3</v>
      </c>
      <c r="D150" s="4">
        <v>2</v>
      </c>
      <c r="E150" s="4">
        <v>0</v>
      </c>
      <c r="F150" s="4">
        <v>1</v>
      </c>
      <c r="G150" s="4"/>
      <c r="H150" s="32" t="s">
        <v>67</v>
      </c>
      <c r="I150" s="4" t="s">
        <v>9</v>
      </c>
      <c r="J150" s="9">
        <v>230</v>
      </c>
      <c r="K150" s="9">
        <v>230</v>
      </c>
      <c r="L150" s="9">
        <v>230</v>
      </c>
      <c r="M150" s="9">
        <v>230</v>
      </c>
      <c r="N150" s="9">
        <v>230</v>
      </c>
      <c r="O150" s="9">
        <v>230</v>
      </c>
      <c r="P150" s="9">
        <v>230</v>
      </c>
      <c r="Q150" s="62">
        <v>2021</v>
      </c>
    </row>
    <row r="151" spans="1:17" ht="34.5" customHeight="1">
      <c r="A151" s="60" t="s">
        <v>72</v>
      </c>
      <c r="B151" s="4">
        <v>1</v>
      </c>
      <c r="C151" s="4">
        <v>3</v>
      </c>
      <c r="D151" s="4">
        <v>2</v>
      </c>
      <c r="E151" s="4">
        <v>0</v>
      </c>
      <c r="F151" s="4">
        <v>1</v>
      </c>
      <c r="G151" s="4"/>
      <c r="H151" s="32" t="s">
        <v>107</v>
      </c>
      <c r="I151" s="4" t="s">
        <v>6</v>
      </c>
      <c r="J151" s="9">
        <v>0</v>
      </c>
      <c r="K151" s="9">
        <v>0</v>
      </c>
      <c r="L151" s="9">
        <v>60</v>
      </c>
      <c r="M151" s="9">
        <v>60</v>
      </c>
      <c r="N151" s="9">
        <v>60</v>
      </c>
      <c r="O151" s="9">
        <v>60</v>
      </c>
      <c r="P151" s="9">
        <f>SUM(J151:O151)</f>
        <v>240</v>
      </c>
      <c r="Q151" s="62">
        <v>2021</v>
      </c>
    </row>
    <row r="152" spans="1:17" ht="63">
      <c r="A152" s="60" t="s">
        <v>72</v>
      </c>
      <c r="B152" s="4">
        <v>1</v>
      </c>
      <c r="C152" s="4">
        <v>3</v>
      </c>
      <c r="D152" s="4">
        <v>2</v>
      </c>
      <c r="E152" s="4">
        <v>0</v>
      </c>
      <c r="F152" s="4">
        <v>2</v>
      </c>
      <c r="G152" s="4"/>
      <c r="H152" s="33" t="s">
        <v>77</v>
      </c>
      <c r="I152" s="4" t="s">
        <v>11</v>
      </c>
      <c r="J152" s="7" t="s">
        <v>12</v>
      </c>
      <c r="K152" s="7" t="s">
        <v>12</v>
      </c>
      <c r="L152" s="7" t="s">
        <v>12</v>
      </c>
      <c r="M152" s="7" t="s">
        <v>12</v>
      </c>
      <c r="N152" s="7" t="s">
        <v>12</v>
      </c>
      <c r="O152" s="7" t="s">
        <v>12</v>
      </c>
      <c r="P152" s="7" t="s">
        <v>12</v>
      </c>
      <c r="Q152" s="62">
        <v>2021</v>
      </c>
    </row>
    <row r="153" spans="1:17" ht="31.5">
      <c r="A153" s="60" t="s">
        <v>72</v>
      </c>
      <c r="B153" s="4">
        <v>1</v>
      </c>
      <c r="C153" s="4">
        <v>3</v>
      </c>
      <c r="D153" s="4">
        <v>2</v>
      </c>
      <c r="E153" s="4">
        <v>0</v>
      </c>
      <c r="F153" s="4">
        <v>2</v>
      </c>
      <c r="G153" s="4"/>
      <c r="H153" s="11" t="s">
        <v>31</v>
      </c>
      <c r="I153" s="4" t="s">
        <v>6</v>
      </c>
      <c r="J153" s="9">
        <v>1</v>
      </c>
      <c r="K153" s="9">
        <v>1</v>
      </c>
      <c r="L153" s="9">
        <v>1</v>
      </c>
      <c r="M153" s="9">
        <v>1</v>
      </c>
      <c r="N153" s="9">
        <v>1</v>
      </c>
      <c r="O153" s="9">
        <v>1</v>
      </c>
      <c r="P153" s="9">
        <v>6</v>
      </c>
      <c r="Q153" s="62">
        <v>2021</v>
      </c>
    </row>
    <row r="154" spans="1:55" s="66" customFormat="1" ht="33" customHeight="1" hidden="1">
      <c r="A154" s="43" t="s">
        <v>20</v>
      </c>
      <c r="B154" s="43">
        <v>2</v>
      </c>
      <c r="C154" s="43">
        <v>3</v>
      </c>
      <c r="D154" s="43">
        <v>7</v>
      </c>
      <c r="E154" s="43">
        <v>1</v>
      </c>
      <c r="F154" s="43">
        <v>4</v>
      </c>
      <c r="G154" s="43">
        <v>2</v>
      </c>
      <c r="H154" s="44" t="s">
        <v>70</v>
      </c>
      <c r="I154" s="45" t="s">
        <v>8</v>
      </c>
      <c r="J154" s="46">
        <v>0</v>
      </c>
      <c r="K154" s="46">
        <v>7000</v>
      </c>
      <c r="L154" s="46">
        <v>0</v>
      </c>
      <c r="M154" s="46"/>
      <c r="N154" s="46"/>
      <c r="O154" s="46">
        <v>0</v>
      </c>
      <c r="P154" s="47">
        <f>SUM(J154:O154)</f>
        <v>7000</v>
      </c>
      <c r="Q154" s="43">
        <v>2015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s="66" customFormat="1" ht="33" customHeight="1" hidden="1">
      <c r="A155" s="13" t="s">
        <v>20</v>
      </c>
      <c r="B155" s="13">
        <v>2</v>
      </c>
      <c r="C155" s="13">
        <v>3</v>
      </c>
      <c r="D155" s="13">
        <v>7</v>
      </c>
      <c r="E155" s="13">
        <v>1</v>
      </c>
      <c r="F155" s="13">
        <v>4</v>
      </c>
      <c r="G155" s="13"/>
      <c r="H155" s="11" t="s">
        <v>38</v>
      </c>
      <c r="I155" s="8" t="s">
        <v>6</v>
      </c>
      <c r="J155" s="9">
        <v>0</v>
      </c>
      <c r="K155" s="9">
        <v>1</v>
      </c>
      <c r="L155" s="9">
        <v>0</v>
      </c>
      <c r="M155" s="9"/>
      <c r="N155" s="9"/>
      <c r="O155" s="9">
        <v>0</v>
      </c>
      <c r="P155" s="9">
        <v>1</v>
      </c>
      <c r="Q155" s="4">
        <v>2015</v>
      </c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s="66" customFormat="1" ht="33" customHeight="1" hidden="1">
      <c r="A156" s="43" t="s">
        <v>20</v>
      </c>
      <c r="B156" s="43">
        <v>2</v>
      </c>
      <c r="C156" s="43">
        <v>3</v>
      </c>
      <c r="D156" s="43">
        <v>7</v>
      </c>
      <c r="E156" s="43">
        <v>8</v>
      </c>
      <c r="F156" s="43">
        <v>4</v>
      </c>
      <c r="G156" s="43">
        <v>2</v>
      </c>
      <c r="H156" s="44" t="s">
        <v>71</v>
      </c>
      <c r="I156" s="45" t="s">
        <v>8</v>
      </c>
      <c r="J156" s="46">
        <v>0</v>
      </c>
      <c r="K156" s="46">
        <v>500</v>
      </c>
      <c r="L156" s="46">
        <v>0</v>
      </c>
      <c r="M156" s="46"/>
      <c r="N156" s="46"/>
      <c r="O156" s="46">
        <v>0</v>
      </c>
      <c r="P156" s="47">
        <f>SUM(J156:O156)</f>
        <v>500</v>
      </c>
      <c r="Q156" s="43">
        <v>2015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17" ht="33.75" customHeight="1" hidden="1">
      <c r="A157" s="13" t="s">
        <v>20</v>
      </c>
      <c r="B157" s="13">
        <v>2</v>
      </c>
      <c r="C157" s="13">
        <v>3</v>
      </c>
      <c r="D157" s="13">
        <v>7</v>
      </c>
      <c r="E157" s="13">
        <v>1</v>
      </c>
      <c r="F157" s="13">
        <v>4</v>
      </c>
      <c r="G157" s="15"/>
      <c r="H157" s="11" t="s">
        <v>38</v>
      </c>
      <c r="I157" s="8" t="s">
        <v>6</v>
      </c>
      <c r="J157" s="9">
        <v>0</v>
      </c>
      <c r="K157" s="9">
        <v>1</v>
      </c>
      <c r="L157" s="9">
        <v>0</v>
      </c>
      <c r="M157" s="9"/>
      <c r="N157" s="9"/>
      <c r="O157" s="9">
        <v>0</v>
      </c>
      <c r="P157" s="9">
        <v>1</v>
      </c>
      <c r="Q157" s="4">
        <v>2015</v>
      </c>
    </row>
    <row r="159" spans="1:17" ht="15.75">
      <c r="A159" s="18"/>
      <c r="B159" s="18"/>
      <c r="C159" s="18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.75">
      <c r="A160" s="18"/>
      <c r="B160" s="1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.75">
      <c r="A161" s="18"/>
      <c r="B161" s="1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.75">
      <c r="A162" s="18"/>
      <c r="B162" s="1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.75">
      <c r="A163" s="18"/>
      <c r="B163" s="18"/>
      <c r="C163" s="18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.75">
      <c r="A164" s="18"/>
      <c r="B164" s="1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9" spans="1:3" ht="15">
      <c r="A169" s="17"/>
      <c r="B169" s="17"/>
      <c r="C169" s="17"/>
    </row>
    <row r="170" spans="1:3" ht="15">
      <c r="A170" s="17"/>
      <c r="B170" s="17"/>
      <c r="C170" s="17"/>
    </row>
    <row r="180" spans="1:3" ht="15">
      <c r="A180" s="18"/>
      <c r="B180" s="18"/>
      <c r="C180" s="18"/>
    </row>
    <row r="181" spans="1:3" ht="15">
      <c r="A181" s="18"/>
      <c r="B181" s="18"/>
      <c r="C181" s="18"/>
    </row>
    <row r="182" spans="1:3" ht="15.75">
      <c r="A182" s="18"/>
      <c r="B182" s="18"/>
      <c r="C182" s="2"/>
    </row>
    <row r="189" spans="1:3" ht="15">
      <c r="A189" s="18"/>
      <c r="B189" s="18"/>
      <c r="C189" s="18"/>
    </row>
    <row r="190" spans="1:3" ht="15">
      <c r="A190" s="18"/>
      <c r="B190" s="18"/>
      <c r="C190" s="18"/>
    </row>
  </sheetData>
  <sheetProtection/>
  <mergeCells count="15">
    <mergeCell ref="P14:Q14"/>
    <mergeCell ref="I14:I15"/>
    <mergeCell ref="H14:H15"/>
    <mergeCell ref="A14:F14"/>
    <mergeCell ref="J14:O14"/>
    <mergeCell ref="E15:F15"/>
    <mergeCell ref="G14:G15"/>
    <mergeCell ref="A10:Q10"/>
    <mergeCell ref="A11:Q11"/>
    <mergeCell ref="K2:Q2"/>
    <mergeCell ref="K3:Q3"/>
    <mergeCell ref="K4:Q4"/>
    <mergeCell ref="K5:Q5"/>
    <mergeCell ref="K6:Q6"/>
    <mergeCell ref="A9:Q9"/>
  </mergeCells>
  <printOptions/>
  <pageMargins left="0.1968503937007874" right="0.1968503937007874" top="0.5905511811023623" bottom="0.3937007874015748" header="0.31496062992125984" footer="0.31496062992125984"/>
  <pageSetup fitToHeight="18" horizontalDpi="600" verticalDpi="600" orientation="landscape" paperSize="9" scale="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24"/>
      <c r="E8" s="24"/>
      <c r="F8" s="24"/>
      <c r="G8" s="24"/>
      <c r="H8" s="24"/>
      <c r="I8" s="24"/>
      <c r="J8" s="24"/>
    </row>
    <row r="9" spans="4:10" ht="15">
      <c r="D9" s="24"/>
      <c r="E9" s="24"/>
      <c r="F9" s="24"/>
      <c r="G9" s="24"/>
      <c r="H9" s="24"/>
      <c r="I9" s="24"/>
      <c r="J9" s="24"/>
    </row>
    <row r="10" spans="4:10" ht="15">
      <c r="D10" s="24"/>
      <c r="E10" s="24"/>
      <c r="F10" s="24"/>
      <c r="G10" s="24"/>
      <c r="H10" s="24"/>
      <c r="I10" s="24"/>
      <c r="J10" s="24"/>
    </row>
    <row r="11" spans="4:10" ht="15">
      <c r="D11" s="24"/>
      <c r="E11" s="24"/>
      <c r="F11" s="24"/>
      <c r="G11" s="24"/>
      <c r="H11" s="24"/>
      <c r="I11" s="24"/>
      <c r="J11" s="24"/>
    </row>
    <row r="12" spans="4:10" ht="15">
      <c r="D12" s="24"/>
      <c r="E12" s="24"/>
      <c r="F12" s="24"/>
      <c r="G12" s="24"/>
      <c r="H12" s="24"/>
      <c r="I12" s="24"/>
      <c r="J12" s="24"/>
    </row>
    <row r="13" spans="4:10" ht="15">
      <c r="D13" s="24"/>
      <c r="E13" s="25"/>
      <c r="F13" s="26"/>
      <c r="G13" s="26"/>
      <c r="H13" s="26"/>
      <c r="I13" s="27"/>
      <c r="J13" s="24"/>
    </row>
    <row r="14" spans="4:10" ht="15">
      <c r="D14" s="24"/>
      <c r="E14" s="28"/>
      <c r="F14" s="29"/>
      <c r="G14" s="29"/>
      <c r="H14" s="29"/>
      <c r="I14" s="30"/>
      <c r="J14" s="24"/>
    </row>
    <row r="15" spans="4:10" ht="15">
      <c r="D15" s="24"/>
      <c r="E15" s="24"/>
      <c r="F15" s="24"/>
      <c r="G15" s="24"/>
      <c r="H15" s="24"/>
      <c r="I15" s="24"/>
      <c r="J15" s="24"/>
    </row>
    <row r="16" spans="4:10" ht="15">
      <c r="D16" s="24"/>
      <c r="E16" s="24"/>
      <c r="F16" s="24"/>
      <c r="G16" s="24"/>
      <c r="H16" s="24"/>
      <c r="I16" s="24"/>
      <c r="J16" s="24"/>
    </row>
    <row r="17" spans="4:10" ht="15">
      <c r="D17" s="24"/>
      <c r="E17" s="24"/>
      <c r="F17" s="24"/>
      <c r="G17" s="24"/>
      <c r="H17" s="24"/>
      <c r="I17" s="24"/>
      <c r="J17" s="24"/>
    </row>
    <row r="18" spans="4:10" ht="15">
      <c r="D18" s="24"/>
      <c r="E18" s="24"/>
      <c r="F18" s="24"/>
      <c r="G18" s="24"/>
      <c r="H18" s="24"/>
      <c r="I18" s="24"/>
      <c r="J18" s="24"/>
    </row>
    <row r="19" spans="4:10" ht="15">
      <c r="D19" s="24"/>
      <c r="E19" s="24"/>
      <c r="F19" s="24"/>
      <c r="G19" s="24"/>
      <c r="H19" s="24"/>
      <c r="I19" s="24"/>
      <c r="J19" s="24"/>
    </row>
    <row r="20" spans="4:10" ht="15">
      <c r="D20" s="24"/>
      <c r="E20" s="24"/>
      <c r="F20" s="24"/>
      <c r="G20" s="24"/>
      <c r="H20" s="24"/>
      <c r="I20" s="24"/>
      <c r="J20" s="24"/>
    </row>
    <row r="21" spans="4:10" ht="15">
      <c r="D21" s="24"/>
      <c r="E21" s="24"/>
      <c r="F21" s="24"/>
      <c r="G21" s="24"/>
      <c r="H21" s="24"/>
      <c r="I21" s="24"/>
      <c r="J21" s="24"/>
    </row>
    <row r="22" spans="4:10" ht="15">
      <c r="D22" s="24"/>
      <c r="E22" s="24"/>
      <c r="F22" s="24"/>
      <c r="G22" s="24"/>
      <c r="H22" s="24"/>
      <c r="I22" s="24"/>
      <c r="J22" s="24"/>
    </row>
    <row r="23" spans="4:10" ht="15">
      <c r="D23" s="24"/>
      <c r="E23" s="24"/>
      <c r="F23" s="24"/>
      <c r="G23" s="24"/>
      <c r="H23" s="24"/>
      <c r="I23" s="24"/>
      <c r="J23" s="24"/>
    </row>
    <row r="24" spans="4:10" ht="15">
      <c r="D24" s="24"/>
      <c r="E24" s="24"/>
      <c r="F24" s="24"/>
      <c r="G24" s="24"/>
      <c r="H24" s="24"/>
      <c r="I24" s="24"/>
      <c r="J24" s="24"/>
    </row>
    <row r="25" spans="4:10" ht="15">
      <c r="D25" s="24"/>
      <c r="E25" s="24"/>
      <c r="F25" s="24"/>
      <c r="G25" s="24"/>
      <c r="H25" s="24"/>
      <c r="I25" s="24"/>
      <c r="J25" s="24"/>
    </row>
    <row r="26" spans="4:10" ht="15">
      <c r="D26" s="24"/>
      <c r="E26" s="24"/>
      <c r="F26" s="24"/>
      <c r="G26" s="24"/>
      <c r="H26" s="24"/>
      <c r="I26" s="24"/>
      <c r="J26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D10"/>
  <sheetViews>
    <sheetView zoomScalePageLayoutView="0" workbookViewId="0" topLeftCell="A6">
      <selection activeCell="E9" sqref="E9"/>
    </sheetView>
  </sheetViews>
  <sheetFormatPr defaultColWidth="9.140625" defaultRowHeight="15"/>
  <cols>
    <col min="1" max="1" width="24.57421875" style="67" customWidth="1"/>
    <col min="2" max="2" width="27.421875" style="67" customWidth="1"/>
    <col min="3" max="3" width="23.28125" style="67" customWidth="1"/>
    <col min="4" max="4" width="21.7109375" style="67" customWidth="1"/>
    <col min="5" max="5" width="25.7109375" style="67" customWidth="1"/>
    <col min="6" max="6" width="26.7109375" style="67" customWidth="1"/>
    <col min="7" max="30" width="40.28125" style="67" customWidth="1"/>
  </cols>
  <sheetData>
    <row r="1" ht="15"/>
    <row r="2" ht="15"/>
    <row r="3" ht="15"/>
    <row r="4" spans="1:2" ht="75" customHeight="1">
      <c r="A4" s="199" t="s">
        <v>62</v>
      </c>
      <c r="B4" s="199"/>
    </row>
    <row r="5" spans="1:30" s="74" customFormat="1" ht="105.75" customHeight="1">
      <c r="A5" s="78" t="s">
        <v>61</v>
      </c>
      <c r="B5" s="78" t="s">
        <v>63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ht="15"/>
    <row r="7" spans="1:6" ht="45" customHeight="1">
      <c r="A7" s="200" t="s">
        <v>25</v>
      </c>
      <c r="B7" s="200"/>
      <c r="C7" s="202" t="s">
        <v>26</v>
      </c>
      <c r="D7" s="202"/>
      <c r="E7" s="201" t="s">
        <v>27</v>
      </c>
      <c r="F7" s="201"/>
    </row>
    <row r="8" spans="1:30" s="74" customFormat="1" ht="104.25" customHeight="1" thickBot="1">
      <c r="A8" s="68" t="s">
        <v>36</v>
      </c>
      <c r="B8" s="69" t="s">
        <v>47</v>
      </c>
      <c r="C8" s="70" t="s">
        <v>83</v>
      </c>
      <c r="D8" s="70" t="s">
        <v>48</v>
      </c>
      <c r="E8" s="71" t="s">
        <v>37</v>
      </c>
      <c r="F8" s="72" t="s">
        <v>57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s="74" customFormat="1" ht="114" customHeight="1" thickBot="1">
      <c r="A9" s="68" t="s">
        <v>82</v>
      </c>
      <c r="B9" s="69" t="s">
        <v>46</v>
      </c>
      <c r="C9" s="75" t="s">
        <v>41</v>
      </c>
      <c r="D9" s="76" t="s">
        <v>84</v>
      </c>
      <c r="E9" s="79" t="s">
        <v>108</v>
      </c>
      <c r="F9" s="72" t="s">
        <v>59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s="74" customFormat="1" ht="122.25" customHeight="1">
      <c r="A10" s="68" t="s">
        <v>34</v>
      </c>
      <c r="B10" s="69" t="s">
        <v>64</v>
      </c>
      <c r="C10" s="75" t="s">
        <v>54</v>
      </c>
      <c r="D10" s="76" t="s">
        <v>53</v>
      </c>
      <c r="E10" s="77" t="s">
        <v>56</v>
      </c>
      <c r="F10" s="72" t="s">
        <v>60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</sheetData>
  <sheetProtection/>
  <mergeCells count="4">
    <mergeCell ref="A4:B4"/>
    <mergeCell ref="A7:B7"/>
    <mergeCell ref="E7:F7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2019-06-19T11:54:02Z</cp:lastPrinted>
  <dcterms:created xsi:type="dcterms:W3CDTF">2013-06-26T05:49:47Z</dcterms:created>
  <dcterms:modified xsi:type="dcterms:W3CDTF">2019-06-27T14:11:32Z</dcterms:modified>
  <cp:category/>
  <cp:version/>
  <cp:contentType/>
  <cp:contentStatus/>
</cp:coreProperties>
</file>