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9320" windowHeight="9630" activeTab="0"/>
  </bookViews>
  <sheets>
    <sheet name="Форма_укрупнение" sheetId="1" r:id="rId1"/>
  </sheets>
  <definedNames>
    <definedName name="_xlnm.Print_Area" localSheetId="0">'Форма_укрупнение'!$A$1:$X$69</definedName>
  </definedNames>
  <calcPr fullCalcOnLoad="1" fullPrecision="0"/>
</workbook>
</file>

<file path=xl/sharedStrings.xml><?xml version="1.0" encoding="utf-8"?>
<sst xmlns="http://schemas.openxmlformats.org/spreadsheetml/2006/main" count="314" uniqueCount="92">
  <si>
    <t>Код целевой статьи расходов</t>
  </si>
  <si>
    <t>Цели программы, задачи подпрограммы, мероприятия подпрограммы, административные мероприятия и их показатели</t>
  </si>
  <si>
    <t>Единица измерения</t>
  </si>
  <si>
    <t>Целевое (суммарное) значение показателя</t>
  </si>
  <si>
    <t>Программа</t>
  </si>
  <si>
    <t>Цель программы</t>
  </si>
  <si>
    <t>Подпрограмма</t>
  </si>
  <si>
    <t>Задача подпрограммы</t>
  </si>
  <si>
    <t>Мероприятие (подпрограммы или административное)</t>
  </si>
  <si>
    <t>Направление расходов</t>
  </si>
  <si>
    <t>Источник финансирования</t>
  </si>
  <si>
    <t>Значение</t>
  </si>
  <si>
    <t>Год достижения</t>
  </si>
  <si>
    <t xml:space="preserve">Мероприятие (подпрограммы или административное) </t>
  </si>
  <si>
    <t>тыс.руб.</t>
  </si>
  <si>
    <t>да/нет</t>
  </si>
  <si>
    <t>Аналитический код</t>
  </si>
  <si>
    <t>Годы реализации муниципальной программы</t>
  </si>
  <si>
    <t>Т</t>
  </si>
  <si>
    <t>Б</t>
  </si>
  <si>
    <t>Д</t>
  </si>
  <si>
    <t>единиц</t>
  </si>
  <si>
    <t>процент</t>
  </si>
  <si>
    <t>Задача 1 «Обеспечение технического состояния средств регулирования дорожного движения в соответствии с требованиями безопасности и непрерывности движения»</t>
  </si>
  <si>
    <t>тыс. руб. </t>
  </si>
  <si>
    <t>Показатель 1 «Доля светофорных объектов, обеспеченных содержанием»</t>
  </si>
  <si>
    <t>Показатель 2 «Доля дорожных знаков, обеспеченных содержанием»</t>
  </si>
  <si>
    <t>Показатель 3 «Доля искусственных неровностей, обеспеченных содержанием»</t>
  </si>
  <si>
    <t xml:space="preserve">Мероприятие 1.01 «Содержание средств регулирования дорожного движения» </t>
  </si>
  <si>
    <t>Показатель 1 «Количество светофорных объектов»</t>
  </si>
  <si>
    <t>Показатель 2 «Количество искусственных  неровностей»</t>
  </si>
  <si>
    <t>да</t>
  </si>
  <si>
    <t>Показатель 1 «Количество разработанных документов»</t>
  </si>
  <si>
    <t>километр</t>
  </si>
  <si>
    <t>Задача 2  «Приведение элементов дорожно-транспортной инфраструктуры в соответствие с нормативными требованиями в части безопасности дорожного движения»</t>
  </si>
  <si>
    <t>Мероприятие 2.01 «Устройство и ремонт средств регулирования дорожного движения»</t>
  </si>
  <si>
    <t>метр погонный</t>
  </si>
  <si>
    <t xml:space="preserve">Административное мероприятие 1.03 «Разработка технических заданий для выполнения работ по содержанию средств регулирования дорожного движения» </t>
  </si>
  <si>
    <t>Административное мероприятие 2.03 «Разработка технических заданий по совершенствованию дорожных условий, внедрение современных технических средств регулирования дорожного движения»</t>
  </si>
  <si>
    <t>Характеристика муниципальной программы Северодвинска</t>
  </si>
  <si>
    <t>Ответственный исполнитель: Комитет жилищно-коммунального хозяйства, транспорта и связи Администрации Северодвинска</t>
  </si>
  <si>
    <t>Показатель 3  «Протяженность дорожной разметки»</t>
  </si>
  <si>
    <t>Муниципальная программа «Повышение безопасности дорожного движения муниципального образования «Северодвинск» на 2016-2021 годы»</t>
  </si>
  <si>
    <t>Показатель 2 «Доля пешеходных переходов, соответствующих требованиям нормативных документов, от общего числа»</t>
  </si>
  <si>
    <t>Показатель 1 «Количество замененных (установленных) светофорных объектов»</t>
  </si>
  <si>
    <t>Показатель 2 «Протяженность установленного (отремонтированного) пешеходного ограждения»</t>
  </si>
  <si>
    <t>Показатель 4 «Количество обустроенных (отремонтированных) пешеходных переходов»</t>
  </si>
  <si>
    <t>Показатель 5 «Количество установленных (отремонтированных) дорожных знаков»</t>
  </si>
  <si>
    <t>Мероприятие 2.05 «Разработка (корректировка) проекта (схемы) организации дорожного движения»</t>
  </si>
  <si>
    <t>Показатель 3 «Количество установленных (отремонтированных) искусственных неровностей»</t>
  </si>
  <si>
    <t>Мероприятие 2.04 «Доведение параметров участков автомобильной дороги до значений, соответствующих ее фактической технической категории в части разработки ПСД на устройство (монтаж) недостающих средств организации и регулирования дорожного движения»</t>
  </si>
  <si>
    <t>-</t>
  </si>
  <si>
    <t>Показатель 1 «Доля усовершенствованных светофорных объектов от общего числа»</t>
  </si>
  <si>
    <t xml:space="preserve">Мероприятие 1.02 «Проведение аварийно-восстановительных работ в местах ликвидации последствий ДТП» </t>
  </si>
  <si>
    <t>Показатель 1 «Количество восстановленных технических средств регулирования дорожного движения»</t>
  </si>
  <si>
    <t>Показатель 1 «Количество проведенных заседаний комиссии по обеспечению безопасности дорожного движения»</t>
  </si>
  <si>
    <t>Показатель 1 «Количество утвержденных схем»</t>
  </si>
  <si>
    <t>Мероприятие 2.06 «Установка опор для монтажа систем контроля за дорожным движением»</t>
  </si>
  <si>
    <t>Показатель 1 «Количество установленных опор»</t>
  </si>
  <si>
    <t>Показатель 3 «Количество мест концентрации ДТП на дорогах местного значения»</t>
  </si>
  <si>
    <t>Цель «Совершенствование системы организации дорожного движения муниципального образования «Северодвинск»</t>
  </si>
  <si>
    <t>Показатель 2 «Тяжесть последствий ДТП (доля лиц, погибших в ДТП в муниципальном образовании «Северодвинск», на 100 пострадавших)»</t>
  </si>
  <si>
    <t>Мероприятие 2.07 «Разработка комплексной схемы организации дорожного движения»</t>
  </si>
  <si>
    <t>Подпрограмма 1 «Повышение эффективности эксплуатации средств регулирования дорожного движения»</t>
  </si>
  <si>
    <t>Показатель 1 «Количество размещенных видеороликов»</t>
  </si>
  <si>
    <t>Показатель 1 «Количество размещенных баннеров»</t>
  </si>
  <si>
    <t xml:space="preserve">Подпрограмма 2 «Формирование законопослушного поведения
участников дорожного движения»
</t>
  </si>
  <si>
    <t>Соисполнитель: Управление образования Администрации Северодвинска</t>
  </si>
  <si>
    <t>Мероприятие 1.01 «Размещение социальной рекламы, направленной на повышение правового сознания формирования законопослушного поведения участников дорожного движения»</t>
  </si>
  <si>
    <t>нет</t>
  </si>
  <si>
    <t>«Повышение безопасности дорожного движения муниципального образования «Северодвинск» на 2016-2021 годы»</t>
  </si>
  <si>
    <t>Показатель 3 «Количество ДТП, в которых нарушены правила перевозки детей»</t>
  </si>
  <si>
    <t>Задача 2 «Совершенствование системы профилактики детского дорожно-транспортного травматизма, формирование у детей навыков безопасного поведения на дорогах»</t>
  </si>
  <si>
    <r>
      <t xml:space="preserve">Административное Мероприятие 2.01 </t>
    </r>
    <r>
      <rPr>
        <sz val="10"/>
        <rFont val="Times New Roman"/>
        <family val="1"/>
      </rPr>
      <t>«Обеспечение проведения тематических информационно-пропагандистских мероприятий, слетов, конкурсов, фестивалей с несовершеннолетними участниками дорожного движения»</t>
    </r>
  </si>
  <si>
    <t>Показатель 1 «Количество проведенных мероприятий»</t>
  </si>
  <si>
    <t>Показатель 1 «Количество комплектов»</t>
  </si>
  <si>
    <t>Мероприятие 2.03 «Изготовление и распространение световозвращающих приспособлений среди дошкольников и учащихся младших классов образовательных организаций»</t>
  </si>
  <si>
    <t>Административное мероприятие 1.03  «Организация работы комиссии по обеспечению безопасности дорожного движения»</t>
  </si>
  <si>
    <t>Административное мероприятие 1.04 «Разработка технических заданий по организации  профилактических мер, направленных на формирование у участников дорожного движения законопослушного поведения»</t>
  </si>
  <si>
    <t>Задача 1 «Повышение уровня правового воспитания участников дорожного движения, культуры их поведения»</t>
  </si>
  <si>
    <t>Показатель 1 «Количество учтенных ДТП »</t>
  </si>
  <si>
    <r>
      <t>Мероприятие 2.02 «Приобретение для дошкольных образовательных организаций оборудования, позволяющего в игровой форме формировать навыки безопасного поведения на дороге»</t>
    </r>
    <r>
      <rPr>
        <sz val="10"/>
        <rFont val="Times New Roman"/>
        <family val="1"/>
      </rPr>
      <t xml:space="preserve"> </t>
    </r>
  </si>
  <si>
    <r>
      <t>Показатель 1 «Количество световозвращающих приспособлений»</t>
    </r>
    <r>
      <rPr>
        <b/>
        <sz val="10"/>
        <rFont val="Times New Roman"/>
        <family val="1"/>
      </rPr>
      <t xml:space="preserve"> </t>
    </r>
  </si>
  <si>
    <t>единица</t>
  </si>
  <si>
    <t>тыс. руб.</t>
  </si>
  <si>
    <t>Показатель 1 «Количество ДТП по вине водителя в алкогольном опьянении»</t>
  </si>
  <si>
    <t>Показатель 2 «Количество ДТП по вине пешехода в алкогольном опьянении»</t>
  </si>
  <si>
    <t>Показатель 4 «Количество ДТП с участием несовершеннолетних, получивших травмы»</t>
  </si>
  <si>
    <t>Показатель 5 «Число детей, погибших в ДТП»</t>
  </si>
  <si>
    <t>Показатель 1 «Количество ДТП с участием несовершеннолетнего по неосторожности (пешеход)»</t>
  </si>
  <si>
    <t>Показатель 2 «Количество ДТП с участием несовершеннолетних, передвигающихся на велосипеде»</t>
  </si>
  <si>
    <t>Приложение № 4
к муниципальной программе «Повышение
безопасности дорожного движения
муниципального образования «Северодвинск» на
2016-2021 годы», утвержденной постановлением
Администрации Северодвинска от 31.12.2015
№ 652-па (в редакции от 24.05.2019 № 178-па)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</si>
</sst>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"/>
    <numFmt numFmtId="181" formatCode="#,##0.0&quot;р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justify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72" fontId="8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vertical="distributed" wrapText="1"/>
    </xf>
    <xf numFmtId="174" fontId="8" fillId="33" borderId="10" xfId="0" applyNumberFormat="1" applyFont="1" applyFill="1" applyBorder="1" applyAlignment="1">
      <alignment horizontal="center" vertical="center"/>
    </xf>
    <xf numFmtId="173" fontId="3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justify" wrapText="1"/>
    </xf>
    <xf numFmtId="0" fontId="4" fillId="33" borderId="10" xfId="0" applyFont="1" applyFill="1" applyBorder="1" applyAlignment="1">
      <alignment vertical="justify" wrapText="1"/>
    </xf>
    <xf numFmtId="0" fontId="3" fillId="33" borderId="10" xfId="0" applyFont="1" applyFill="1" applyBorder="1" applyAlignment="1">
      <alignment vertical="justify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justify" wrapText="1"/>
    </xf>
    <xf numFmtId="0" fontId="8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vertical="justify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vertical="justify" wrapText="1"/>
    </xf>
    <xf numFmtId="0" fontId="4" fillId="33" borderId="10" xfId="0" applyFont="1" applyFill="1" applyBorder="1" applyAlignment="1">
      <alignment vertical="justify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vertical="top" wrapText="1"/>
    </xf>
    <xf numFmtId="0" fontId="13" fillId="33" borderId="0" xfId="0" applyFont="1" applyFill="1" applyBorder="1" applyAlignment="1">
      <alignment horizontal="left" vertical="distributed" wrapText="1"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9"/>
  <sheetViews>
    <sheetView tabSelected="1" view="pageBreakPreview" zoomScale="90" zoomScaleSheetLayoutView="90" workbookViewId="0" topLeftCell="A1">
      <selection activeCell="S1" sqref="S1:X1"/>
    </sheetView>
  </sheetViews>
  <sheetFormatPr defaultColWidth="9.140625" defaultRowHeight="15"/>
  <cols>
    <col min="1" max="1" width="3.57421875" style="14" customWidth="1"/>
    <col min="2" max="3" width="3.8515625" style="14" customWidth="1"/>
    <col min="4" max="4" width="4.57421875" style="14" customWidth="1"/>
    <col min="5" max="5" width="8.00390625" style="14" customWidth="1"/>
    <col min="6" max="6" width="8.57421875" style="14" customWidth="1"/>
    <col min="7" max="7" width="3.421875" style="14" hidden="1" customWidth="1"/>
    <col min="8" max="8" width="3.28125" style="14" hidden="1" customWidth="1"/>
    <col min="9" max="9" width="4.28125" style="14" hidden="1" customWidth="1"/>
    <col min="10" max="10" width="3.7109375" style="14" hidden="1" customWidth="1"/>
    <col min="11" max="12" width="4.7109375" style="14" hidden="1" customWidth="1"/>
    <col min="13" max="13" width="4.57421875" style="14" hidden="1" customWidth="1"/>
    <col min="14" max="14" width="5.8515625" style="14" customWidth="1"/>
    <col min="15" max="15" width="60.8515625" style="2" customWidth="1"/>
    <col min="16" max="16" width="10.140625" style="15" customWidth="1"/>
    <col min="17" max="17" width="11.8515625" style="15" customWidth="1"/>
    <col min="18" max="18" width="12.8515625" style="15" customWidth="1"/>
    <col min="19" max="19" width="11.140625" style="16" customWidth="1"/>
    <col min="20" max="20" width="11.57421875" style="14" customWidth="1"/>
    <col min="21" max="21" width="11.7109375" style="14" customWidth="1"/>
    <col min="22" max="22" width="11.00390625" style="14" customWidth="1"/>
    <col min="23" max="23" width="13.8515625" style="14" customWidth="1"/>
    <col min="24" max="24" width="7.421875" style="14" customWidth="1"/>
    <col min="25" max="16384" width="9.140625" style="3" customWidth="1"/>
  </cols>
  <sheetData>
    <row r="1" spans="1:24" ht="13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  <c r="Q1" s="1"/>
      <c r="R1" s="17"/>
      <c r="S1" s="47" t="s">
        <v>91</v>
      </c>
      <c r="T1" s="47"/>
      <c r="U1" s="47"/>
      <c r="V1" s="47"/>
      <c r="W1" s="47"/>
      <c r="X1" s="47"/>
    </row>
    <row r="2" spans="1:24" ht="15" customHeight="1">
      <c r="A2" s="48" t="s">
        <v>39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24" ht="15" customHeight="1">
      <c r="A3" s="48" t="s">
        <v>70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4" ht="15" customHeight="1">
      <c r="A4" s="49" t="s">
        <v>40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4" ht="15" customHeight="1">
      <c r="A5" s="49" t="s">
        <v>67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</row>
    <row r="6" spans="1:24" ht="41.25" customHeight="1">
      <c r="A6" s="44" t="s">
        <v>16</v>
      </c>
      <c r="B6" s="44"/>
      <c r="C6" s="44"/>
      <c r="D6" s="44"/>
      <c r="E6" s="44"/>
      <c r="F6" s="44"/>
      <c r="G6" s="44" t="s">
        <v>0</v>
      </c>
      <c r="H6" s="44"/>
      <c r="I6" s="44"/>
      <c r="J6" s="44"/>
      <c r="K6" s="44"/>
      <c r="L6" s="44"/>
      <c r="M6" s="44"/>
      <c r="N6" s="45" t="s">
        <v>10</v>
      </c>
      <c r="O6" s="46" t="s">
        <v>1</v>
      </c>
      <c r="P6" s="44" t="s">
        <v>2</v>
      </c>
      <c r="Q6" s="44" t="s">
        <v>17</v>
      </c>
      <c r="R6" s="44"/>
      <c r="S6" s="44"/>
      <c r="T6" s="44"/>
      <c r="U6" s="44"/>
      <c r="V6" s="44"/>
      <c r="W6" s="44" t="s">
        <v>3</v>
      </c>
      <c r="X6" s="44"/>
    </row>
    <row r="7" spans="1:24" ht="14.25" customHeight="1">
      <c r="A7" s="45" t="s">
        <v>4</v>
      </c>
      <c r="B7" s="45" t="s">
        <v>5</v>
      </c>
      <c r="C7" s="45" t="s">
        <v>6</v>
      </c>
      <c r="D7" s="45" t="s">
        <v>7</v>
      </c>
      <c r="E7" s="44" t="s">
        <v>8</v>
      </c>
      <c r="F7" s="44"/>
      <c r="G7" s="45" t="s">
        <v>4</v>
      </c>
      <c r="H7" s="45"/>
      <c r="I7" s="45" t="s">
        <v>6</v>
      </c>
      <c r="J7" s="44" t="s">
        <v>9</v>
      </c>
      <c r="K7" s="44"/>
      <c r="L7" s="44"/>
      <c r="M7" s="44"/>
      <c r="N7" s="45"/>
      <c r="O7" s="46"/>
      <c r="P7" s="44"/>
      <c r="Q7" s="44">
        <v>2016</v>
      </c>
      <c r="R7" s="44">
        <v>2017</v>
      </c>
      <c r="S7" s="44">
        <v>2018</v>
      </c>
      <c r="T7" s="44">
        <v>2019</v>
      </c>
      <c r="U7" s="44">
        <v>2020</v>
      </c>
      <c r="V7" s="44">
        <v>2021</v>
      </c>
      <c r="W7" s="45" t="s">
        <v>11</v>
      </c>
      <c r="X7" s="45" t="s">
        <v>12</v>
      </c>
    </row>
    <row r="8" spans="1:24" ht="75.75" customHeight="1">
      <c r="A8" s="45"/>
      <c r="B8" s="45"/>
      <c r="C8" s="45"/>
      <c r="D8" s="45"/>
      <c r="E8" s="44"/>
      <c r="F8" s="44"/>
      <c r="G8" s="45"/>
      <c r="H8" s="45"/>
      <c r="I8" s="45"/>
      <c r="J8" s="21" t="s">
        <v>5</v>
      </c>
      <c r="K8" s="21" t="s">
        <v>7</v>
      </c>
      <c r="L8" s="22" t="s">
        <v>13</v>
      </c>
      <c r="M8" s="21"/>
      <c r="N8" s="45"/>
      <c r="O8" s="46"/>
      <c r="P8" s="44"/>
      <c r="Q8" s="44"/>
      <c r="R8" s="44"/>
      <c r="S8" s="44"/>
      <c r="T8" s="44"/>
      <c r="U8" s="44"/>
      <c r="V8" s="44"/>
      <c r="W8" s="45"/>
      <c r="X8" s="45"/>
    </row>
    <row r="9" spans="1:24" ht="1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7</v>
      </c>
      <c r="O9" s="23">
        <v>8</v>
      </c>
      <c r="P9" s="5">
        <v>9</v>
      </c>
      <c r="Q9" s="5">
        <v>10</v>
      </c>
      <c r="R9" s="5">
        <v>11</v>
      </c>
      <c r="S9" s="5">
        <v>12</v>
      </c>
      <c r="T9" s="5">
        <v>13</v>
      </c>
      <c r="U9" s="5">
        <v>14</v>
      </c>
      <c r="V9" s="5">
        <v>15</v>
      </c>
      <c r="W9" s="5">
        <v>16</v>
      </c>
      <c r="X9" s="5">
        <v>17</v>
      </c>
    </row>
    <row r="10" spans="1:24" ht="38.25">
      <c r="A10" s="6" t="s">
        <v>18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 t="s">
        <v>19</v>
      </c>
      <c r="H10" s="6" t="s">
        <v>20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5">
        <v>3</v>
      </c>
      <c r="O10" s="24" t="s">
        <v>42</v>
      </c>
      <c r="P10" s="7" t="s">
        <v>84</v>
      </c>
      <c r="Q10" s="8">
        <f>Q15+Q47</f>
        <v>19597.7</v>
      </c>
      <c r="R10" s="8">
        <f>R15+R47</f>
        <v>23473.1</v>
      </c>
      <c r="S10" s="8">
        <f>S15+S47</f>
        <v>23220.5</v>
      </c>
      <c r="T10" s="8">
        <f>T15</f>
        <v>22540.9</v>
      </c>
      <c r="U10" s="8">
        <f>U15</f>
        <v>22540.9</v>
      </c>
      <c r="V10" s="8">
        <f>V15+V47</f>
        <v>24484.6</v>
      </c>
      <c r="W10" s="8">
        <f>ROUND(W15+W47,1)</f>
        <v>135857.7</v>
      </c>
      <c r="X10" s="6">
        <v>2021</v>
      </c>
    </row>
    <row r="11" spans="1:24" ht="25.5" customHeight="1">
      <c r="A11" s="6" t="s">
        <v>18</v>
      </c>
      <c r="B11" s="6">
        <v>1</v>
      </c>
      <c r="C11" s="6">
        <v>0</v>
      </c>
      <c r="D11" s="6">
        <v>0</v>
      </c>
      <c r="E11" s="6">
        <v>0</v>
      </c>
      <c r="F11" s="6">
        <v>0</v>
      </c>
      <c r="G11" s="5" t="s">
        <v>19</v>
      </c>
      <c r="H11" s="5" t="s">
        <v>20</v>
      </c>
      <c r="I11" s="5">
        <v>0</v>
      </c>
      <c r="J11" s="5">
        <v>1</v>
      </c>
      <c r="K11" s="5">
        <v>0</v>
      </c>
      <c r="L11" s="5">
        <v>0</v>
      </c>
      <c r="M11" s="5">
        <v>0</v>
      </c>
      <c r="N11" s="5"/>
      <c r="O11" s="25" t="s">
        <v>60</v>
      </c>
      <c r="P11" s="9"/>
      <c r="Q11" s="5"/>
      <c r="R11" s="5"/>
      <c r="S11" s="26"/>
      <c r="T11" s="26"/>
      <c r="U11" s="26"/>
      <c r="V11" s="26"/>
      <c r="W11" s="26"/>
      <c r="X11" s="5"/>
    </row>
    <row r="12" spans="1:24" ht="15">
      <c r="A12" s="6" t="s">
        <v>18</v>
      </c>
      <c r="B12" s="6">
        <v>1</v>
      </c>
      <c r="C12" s="6">
        <v>0</v>
      </c>
      <c r="D12" s="6">
        <v>0</v>
      </c>
      <c r="E12" s="6">
        <v>0</v>
      </c>
      <c r="F12" s="6">
        <v>0</v>
      </c>
      <c r="G12" s="5" t="s">
        <v>19</v>
      </c>
      <c r="H12" s="5" t="s">
        <v>20</v>
      </c>
      <c r="I12" s="5">
        <v>0</v>
      </c>
      <c r="J12" s="5">
        <v>1</v>
      </c>
      <c r="K12" s="5">
        <v>0</v>
      </c>
      <c r="L12" s="5">
        <v>0</v>
      </c>
      <c r="M12" s="5">
        <v>0</v>
      </c>
      <c r="N12" s="5"/>
      <c r="O12" s="25" t="s">
        <v>80</v>
      </c>
      <c r="P12" s="9" t="s">
        <v>83</v>
      </c>
      <c r="Q12" s="5">
        <v>239</v>
      </c>
      <c r="R12" s="5">
        <v>227</v>
      </c>
      <c r="S12" s="5">
        <v>220</v>
      </c>
      <c r="T12" s="5">
        <v>215</v>
      </c>
      <c r="U12" s="5">
        <v>208</v>
      </c>
      <c r="V12" s="5">
        <v>202</v>
      </c>
      <c r="W12" s="27">
        <v>202</v>
      </c>
      <c r="X12" s="5">
        <v>2021</v>
      </c>
    </row>
    <row r="13" spans="1:24" ht="25.5" customHeight="1">
      <c r="A13" s="6" t="s">
        <v>18</v>
      </c>
      <c r="B13" s="6">
        <v>1</v>
      </c>
      <c r="C13" s="6">
        <v>0</v>
      </c>
      <c r="D13" s="6">
        <v>0</v>
      </c>
      <c r="E13" s="6">
        <v>0</v>
      </c>
      <c r="F13" s="6">
        <v>0</v>
      </c>
      <c r="G13" s="5" t="s">
        <v>19</v>
      </c>
      <c r="H13" s="5" t="s">
        <v>20</v>
      </c>
      <c r="I13" s="5">
        <v>0</v>
      </c>
      <c r="J13" s="5">
        <v>1</v>
      </c>
      <c r="K13" s="5">
        <v>0</v>
      </c>
      <c r="L13" s="5">
        <v>0</v>
      </c>
      <c r="M13" s="5">
        <v>0</v>
      </c>
      <c r="N13" s="5"/>
      <c r="O13" s="25" t="s">
        <v>61</v>
      </c>
      <c r="P13" s="9" t="s">
        <v>22</v>
      </c>
      <c r="Q13" s="5">
        <v>3.3</v>
      </c>
      <c r="R13" s="5">
        <v>2.5</v>
      </c>
      <c r="S13" s="5">
        <v>2.4</v>
      </c>
      <c r="T13" s="5">
        <v>2.3</v>
      </c>
      <c r="U13" s="5">
        <v>2.2</v>
      </c>
      <c r="V13" s="5">
        <v>2.1</v>
      </c>
      <c r="W13" s="26">
        <v>2.1</v>
      </c>
      <c r="X13" s="5">
        <v>2021</v>
      </c>
    </row>
    <row r="14" spans="1:24" ht="25.5" customHeight="1">
      <c r="A14" s="6" t="s">
        <v>18</v>
      </c>
      <c r="B14" s="6">
        <v>1</v>
      </c>
      <c r="C14" s="6">
        <v>0</v>
      </c>
      <c r="D14" s="6">
        <v>0</v>
      </c>
      <c r="E14" s="6">
        <v>0</v>
      </c>
      <c r="F14" s="6">
        <v>0</v>
      </c>
      <c r="G14" s="5" t="s">
        <v>19</v>
      </c>
      <c r="H14" s="5" t="s">
        <v>20</v>
      </c>
      <c r="I14" s="5">
        <v>0</v>
      </c>
      <c r="J14" s="5">
        <v>1</v>
      </c>
      <c r="K14" s="5">
        <v>0</v>
      </c>
      <c r="L14" s="5">
        <v>0</v>
      </c>
      <c r="M14" s="5">
        <v>0</v>
      </c>
      <c r="N14" s="5"/>
      <c r="O14" s="25" t="s">
        <v>59</v>
      </c>
      <c r="P14" s="9" t="s">
        <v>83</v>
      </c>
      <c r="Q14" s="5">
        <v>5</v>
      </c>
      <c r="R14" s="5">
        <v>14</v>
      </c>
      <c r="S14" s="5">
        <v>11</v>
      </c>
      <c r="T14" s="5">
        <v>9</v>
      </c>
      <c r="U14" s="5">
        <v>7</v>
      </c>
      <c r="V14" s="5">
        <v>5</v>
      </c>
      <c r="W14" s="28">
        <v>5</v>
      </c>
      <c r="X14" s="5">
        <v>2021</v>
      </c>
    </row>
    <row r="15" spans="1:24" ht="25.5" customHeight="1">
      <c r="A15" s="6" t="s">
        <v>18</v>
      </c>
      <c r="B15" s="6">
        <v>1</v>
      </c>
      <c r="C15" s="6">
        <v>1</v>
      </c>
      <c r="D15" s="6">
        <v>0</v>
      </c>
      <c r="E15" s="6">
        <v>0</v>
      </c>
      <c r="F15" s="6">
        <v>0</v>
      </c>
      <c r="G15" s="6" t="s">
        <v>19</v>
      </c>
      <c r="H15" s="6" t="s">
        <v>20</v>
      </c>
      <c r="I15" s="6">
        <v>1</v>
      </c>
      <c r="J15" s="6">
        <v>1</v>
      </c>
      <c r="K15" s="6">
        <v>0</v>
      </c>
      <c r="L15" s="6">
        <v>0</v>
      </c>
      <c r="M15" s="6">
        <v>0</v>
      </c>
      <c r="N15" s="5">
        <v>3</v>
      </c>
      <c r="O15" s="24" t="s">
        <v>63</v>
      </c>
      <c r="P15" s="7" t="s">
        <v>84</v>
      </c>
      <c r="Q15" s="10">
        <f>Q16+Q28</f>
        <v>19597.7</v>
      </c>
      <c r="R15" s="10">
        <f>R16+R28</f>
        <v>23473.1</v>
      </c>
      <c r="S15" s="10">
        <f>ROUND(S16+S28,1)</f>
        <v>23020.5</v>
      </c>
      <c r="T15" s="10">
        <f>T16+T28</f>
        <v>22540.9</v>
      </c>
      <c r="U15" s="10">
        <f>U16+U28</f>
        <v>22540.9</v>
      </c>
      <c r="V15" s="10">
        <f>V16+V28</f>
        <v>24444.6</v>
      </c>
      <c r="W15" s="10">
        <f>ROUND(W16+W28,1)</f>
        <v>135617.7</v>
      </c>
      <c r="X15" s="6">
        <v>2021</v>
      </c>
    </row>
    <row r="16" spans="1:24" ht="41.25" customHeight="1">
      <c r="A16" s="6" t="s">
        <v>18</v>
      </c>
      <c r="B16" s="6">
        <v>1</v>
      </c>
      <c r="C16" s="6">
        <v>1</v>
      </c>
      <c r="D16" s="6">
        <v>1</v>
      </c>
      <c r="E16" s="6">
        <v>0</v>
      </c>
      <c r="F16" s="6">
        <v>0</v>
      </c>
      <c r="G16" s="6" t="s">
        <v>19</v>
      </c>
      <c r="H16" s="6" t="s">
        <v>20</v>
      </c>
      <c r="I16" s="6">
        <v>1</v>
      </c>
      <c r="J16" s="6">
        <v>1</v>
      </c>
      <c r="K16" s="6">
        <v>1</v>
      </c>
      <c r="L16" s="6">
        <v>0</v>
      </c>
      <c r="M16" s="6">
        <v>0</v>
      </c>
      <c r="N16" s="5">
        <v>3</v>
      </c>
      <c r="O16" s="29" t="s">
        <v>23</v>
      </c>
      <c r="P16" s="20" t="s">
        <v>24</v>
      </c>
      <c r="Q16" s="18">
        <f>Q20+Q24</f>
        <v>10553.2</v>
      </c>
      <c r="R16" s="18">
        <f aca="true" t="shared" si="0" ref="R16:W16">R20+R24</f>
        <v>11858.5</v>
      </c>
      <c r="S16" s="18">
        <f t="shared" si="0"/>
        <v>10587.4</v>
      </c>
      <c r="T16" s="18">
        <f t="shared" si="0"/>
        <v>16974.5</v>
      </c>
      <c r="U16" s="18">
        <f t="shared" si="0"/>
        <v>16974.5</v>
      </c>
      <c r="V16" s="18">
        <f t="shared" si="0"/>
        <v>18656.4</v>
      </c>
      <c r="W16" s="18">
        <f t="shared" si="0"/>
        <v>85604.5</v>
      </c>
      <c r="X16" s="30">
        <v>2021</v>
      </c>
    </row>
    <row r="17" spans="1:24" ht="15" customHeight="1">
      <c r="A17" s="6" t="s">
        <v>18</v>
      </c>
      <c r="B17" s="6">
        <v>1</v>
      </c>
      <c r="C17" s="6">
        <v>1</v>
      </c>
      <c r="D17" s="6">
        <v>1</v>
      </c>
      <c r="E17" s="6">
        <v>0</v>
      </c>
      <c r="F17" s="6">
        <v>0</v>
      </c>
      <c r="G17" s="6" t="s">
        <v>19</v>
      </c>
      <c r="H17" s="6" t="s">
        <v>20</v>
      </c>
      <c r="I17" s="6">
        <v>1</v>
      </c>
      <c r="J17" s="6">
        <v>1</v>
      </c>
      <c r="K17" s="6">
        <v>1</v>
      </c>
      <c r="L17" s="6">
        <v>0</v>
      </c>
      <c r="M17" s="6">
        <v>0</v>
      </c>
      <c r="N17" s="5"/>
      <c r="O17" s="25" t="s">
        <v>25</v>
      </c>
      <c r="P17" s="9" t="s">
        <v>22</v>
      </c>
      <c r="Q17" s="5">
        <v>100</v>
      </c>
      <c r="R17" s="5">
        <v>100</v>
      </c>
      <c r="S17" s="27">
        <v>100</v>
      </c>
      <c r="T17" s="28">
        <v>100</v>
      </c>
      <c r="U17" s="28">
        <v>100</v>
      </c>
      <c r="V17" s="28">
        <v>100</v>
      </c>
      <c r="W17" s="28">
        <v>100</v>
      </c>
      <c r="X17" s="5">
        <v>2021</v>
      </c>
    </row>
    <row r="18" spans="1:24" ht="15">
      <c r="A18" s="6" t="s">
        <v>18</v>
      </c>
      <c r="B18" s="6">
        <v>1</v>
      </c>
      <c r="C18" s="6">
        <v>1</v>
      </c>
      <c r="D18" s="6">
        <v>1</v>
      </c>
      <c r="E18" s="6">
        <v>0</v>
      </c>
      <c r="F18" s="6">
        <v>0</v>
      </c>
      <c r="G18" s="6" t="s">
        <v>19</v>
      </c>
      <c r="H18" s="6" t="s">
        <v>20</v>
      </c>
      <c r="I18" s="6">
        <v>1</v>
      </c>
      <c r="J18" s="6">
        <v>1</v>
      </c>
      <c r="K18" s="6">
        <v>1</v>
      </c>
      <c r="L18" s="6">
        <v>0</v>
      </c>
      <c r="M18" s="6">
        <v>0</v>
      </c>
      <c r="N18" s="5"/>
      <c r="O18" s="25" t="s">
        <v>26</v>
      </c>
      <c r="P18" s="9" t="s">
        <v>22</v>
      </c>
      <c r="Q18" s="5">
        <v>100</v>
      </c>
      <c r="R18" s="5">
        <v>100</v>
      </c>
      <c r="S18" s="27">
        <v>100</v>
      </c>
      <c r="T18" s="28">
        <v>100</v>
      </c>
      <c r="U18" s="28">
        <v>100</v>
      </c>
      <c r="V18" s="28">
        <v>100</v>
      </c>
      <c r="W18" s="28">
        <v>100</v>
      </c>
      <c r="X18" s="5">
        <v>2021</v>
      </c>
    </row>
    <row r="19" spans="1:24" ht="25.5" customHeight="1">
      <c r="A19" s="6" t="s">
        <v>18</v>
      </c>
      <c r="B19" s="6">
        <v>1</v>
      </c>
      <c r="C19" s="6">
        <v>1</v>
      </c>
      <c r="D19" s="6">
        <v>1</v>
      </c>
      <c r="E19" s="6">
        <v>0</v>
      </c>
      <c r="F19" s="6">
        <v>0</v>
      </c>
      <c r="G19" s="6" t="s">
        <v>19</v>
      </c>
      <c r="H19" s="6" t="s">
        <v>20</v>
      </c>
      <c r="I19" s="6">
        <v>1</v>
      </c>
      <c r="J19" s="6">
        <v>1</v>
      </c>
      <c r="K19" s="6">
        <v>1</v>
      </c>
      <c r="L19" s="6">
        <v>0</v>
      </c>
      <c r="M19" s="6">
        <v>0</v>
      </c>
      <c r="N19" s="5"/>
      <c r="O19" s="25" t="s">
        <v>27</v>
      </c>
      <c r="P19" s="9" t="s">
        <v>22</v>
      </c>
      <c r="Q19" s="5">
        <v>100</v>
      </c>
      <c r="R19" s="5">
        <v>100</v>
      </c>
      <c r="S19" s="27">
        <v>100</v>
      </c>
      <c r="T19" s="28">
        <v>100</v>
      </c>
      <c r="U19" s="28">
        <v>100</v>
      </c>
      <c r="V19" s="28">
        <v>100</v>
      </c>
      <c r="W19" s="28">
        <v>100</v>
      </c>
      <c r="X19" s="5">
        <v>2021</v>
      </c>
    </row>
    <row r="20" spans="1:24" ht="25.5">
      <c r="A20" s="11" t="s">
        <v>18</v>
      </c>
      <c r="B20" s="11">
        <v>1</v>
      </c>
      <c r="C20" s="11">
        <v>1</v>
      </c>
      <c r="D20" s="11">
        <v>1</v>
      </c>
      <c r="E20" s="11">
        <v>0</v>
      </c>
      <c r="F20" s="11">
        <v>1</v>
      </c>
      <c r="G20" s="5"/>
      <c r="H20" s="5"/>
      <c r="I20" s="5"/>
      <c r="J20" s="5"/>
      <c r="K20" s="5"/>
      <c r="L20" s="5"/>
      <c r="M20" s="5"/>
      <c r="N20" s="5">
        <v>3</v>
      </c>
      <c r="O20" s="24" t="s">
        <v>28</v>
      </c>
      <c r="P20" s="7" t="s">
        <v>84</v>
      </c>
      <c r="Q20" s="8">
        <f>16312.6-121.977-4874.689-389.357-1557.428+91+444.95+52.52995+100+38.26233+100</f>
        <v>10195.9</v>
      </c>
      <c r="R20" s="8">
        <f>602+98+571.54225+2408+47.38364+1.1965+78.56988+3034.58286+46.35045+2957.11544+98.44+91.723+93.858+32.14296+1368.99248</f>
        <v>11529.9</v>
      </c>
      <c r="S20" s="8">
        <f>ROUND(616.2+100+1.6613+15.54768+47.53377+4661.85004+18.27+18.27+66.86563+34+37+19+109.93624+1056.76419+10.71429+32.14287+2892.19806+90.22752+72.6703+95.68299+40+52.12039,1)-0.1</f>
        <v>10088.6</v>
      </c>
      <c r="T20" s="8">
        <v>16615.4</v>
      </c>
      <c r="U20" s="8">
        <v>16615.4</v>
      </c>
      <c r="V20" s="8">
        <v>18261.8</v>
      </c>
      <c r="W20" s="8">
        <f>ROUND(Q20+R20+S20+T20+U20+V20,1)</f>
        <v>83307</v>
      </c>
      <c r="X20" s="6">
        <v>2021</v>
      </c>
    </row>
    <row r="21" spans="1:24" ht="15">
      <c r="A21" s="11" t="s">
        <v>18</v>
      </c>
      <c r="B21" s="11">
        <v>1</v>
      </c>
      <c r="C21" s="11">
        <v>1</v>
      </c>
      <c r="D21" s="11">
        <v>1</v>
      </c>
      <c r="E21" s="11">
        <v>0</v>
      </c>
      <c r="F21" s="11">
        <v>1</v>
      </c>
      <c r="G21" s="5" t="s">
        <v>19</v>
      </c>
      <c r="H21" s="5" t="s">
        <v>20</v>
      </c>
      <c r="I21" s="5">
        <v>1</v>
      </c>
      <c r="J21" s="5">
        <v>1</v>
      </c>
      <c r="K21" s="5">
        <v>1</v>
      </c>
      <c r="L21" s="5">
        <v>0</v>
      </c>
      <c r="M21" s="5">
        <v>1</v>
      </c>
      <c r="N21" s="5"/>
      <c r="O21" s="25" t="s">
        <v>29</v>
      </c>
      <c r="P21" s="9" t="s">
        <v>83</v>
      </c>
      <c r="Q21" s="5">
        <v>52</v>
      </c>
      <c r="R21" s="5">
        <v>65</v>
      </c>
      <c r="S21" s="27">
        <v>67</v>
      </c>
      <c r="T21" s="27">
        <v>69</v>
      </c>
      <c r="U21" s="27">
        <v>71</v>
      </c>
      <c r="V21" s="27">
        <v>73</v>
      </c>
      <c r="W21" s="27">
        <v>73</v>
      </c>
      <c r="X21" s="5">
        <v>2021</v>
      </c>
    </row>
    <row r="22" spans="1:24" ht="17.25" customHeight="1">
      <c r="A22" s="11" t="s">
        <v>18</v>
      </c>
      <c r="B22" s="11">
        <v>1</v>
      </c>
      <c r="C22" s="11">
        <v>1</v>
      </c>
      <c r="D22" s="11">
        <v>1</v>
      </c>
      <c r="E22" s="11">
        <v>0</v>
      </c>
      <c r="F22" s="11">
        <v>1</v>
      </c>
      <c r="G22" s="5" t="s">
        <v>19</v>
      </c>
      <c r="H22" s="5" t="s">
        <v>20</v>
      </c>
      <c r="I22" s="5">
        <v>1</v>
      </c>
      <c r="J22" s="5">
        <v>1</v>
      </c>
      <c r="K22" s="5">
        <v>1</v>
      </c>
      <c r="L22" s="5">
        <v>0</v>
      </c>
      <c r="M22" s="5">
        <v>1</v>
      </c>
      <c r="N22" s="5"/>
      <c r="O22" s="25" t="s">
        <v>30</v>
      </c>
      <c r="P22" s="9" t="s">
        <v>83</v>
      </c>
      <c r="Q22" s="5">
        <v>40</v>
      </c>
      <c r="R22" s="5">
        <v>50</v>
      </c>
      <c r="S22" s="27">
        <v>51</v>
      </c>
      <c r="T22" s="27">
        <v>51</v>
      </c>
      <c r="U22" s="27">
        <v>51</v>
      </c>
      <c r="V22" s="27">
        <v>51</v>
      </c>
      <c r="W22" s="27">
        <v>51</v>
      </c>
      <c r="X22" s="5">
        <v>2021</v>
      </c>
    </row>
    <row r="23" spans="1:24" ht="15">
      <c r="A23" s="11" t="s">
        <v>18</v>
      </c>
      <c r="B23" s="11">
        <v>1</v>
      </c>
      <c r="C23" s="11">
        <v>1</v>
      </c>
      <c r="D23" s="11">
        <v>1</v>
      </c>
      <c r="E23" s="11">
        <v>0</v>
      </c>
      <c r="F23" s="11">
        <v>1</v>
      </c>
      <c r="G23" s="5" t="s">
        <v>19</v>
      </c>
      <c r="H23" s="5" t="s">
        <v>20</v>
      </c>
      <c r="I23" s="5">
        <v>1</v>
      </c>
      <c r="J23" s="5">
        <v>1</v>
      </c>
      <c r="K23" s="5">
        <v>2</v>
      </c>
      <c r="L23" s="5">
        <v>0</v>
      </c>
      <c r="M23" s="5">
        <v>4</v>
      </c>
      <c r="N23" s="5"/>
      <c r="O23" s="25" t="s">
        <v>41</v>
      </c>
      <c r="P23" s="9" t="s">
        <v>33</v>
      </c>
      <c r="Q23" s="5">
        <v>224</v>
      </c>
      <c r="R23" s="5">
        <v>222</v>
      </c>
      <c r="S23" s="27">
        <v>275</v>
      </c>
      <c r="T23" s="27">
        <v>240</v>
      </c>
      <c r="U23" s="27">
        <v>240</v>
      </c>
      <c r="V23" s="27">
        <v>240</v>
      </c>
      <c r="W23" s="27">
        <v>240</v>
      </c>
      <c r="X23" s="5">
        <v>2021</v>
      </c>
    </row>
    <row r="24" spans="1:24" ht="25.5">
      <c r="A24" s="11" t="s">
        <v>18</v>
      </c>
      <c r="B24" s="11">
        <v>1</v>
      </c>
      <c r="C24" s="11">
        <v>1</v>
      </c>
      <c r="D24" s="11">
        <v>1</v>
      </c>
      <c r="E24" s="11">
        <v>0</v>
      </c>
      <c r="F24" s="11">
        <v>2</v>
      </c>
      <c r="G24" s="5"/>
      <c r="H24" s="5"/>
      <c r="I24" s="5"/>
      <c r="J24" s="5"/>
      <c r="K24" s="5"/>
      <c r="L24" s="5"/>
      <c r="M24" s="5"/>
      <c r="N24" s="5"/>
      <c r="O24" s="24" t="s">
        <v>53</v>
      </c>
      <c r="P24" s="7" t="s">
        <v>84</v>
      </c>
      <c r="Q24" s="8">
        <f>359.1-1.7954</f>
        <v>357.3</v>
      </c>
      <c r="R24" s="8">
        <f>328.56272</f>
        <v>328.6</v>
      </c>
      <c r="S24" s="8">
        <f>ROUND(280.0824+57.33092+90.1083+71.25872,1)</f>
        <v>498.8</v>
      </c>
      <c r="T24" s="8">
        <v>359.1</v>
      </c>
      <c r="U24" s="8">
        <v>359.1</v>
      </c>
      <c r="V24" s="8">
        <v>394.6</v>
      </c>
      <c r="W24" s="8">
        <f>ROUND(Q24+R24+S24+T24+U24+V24,1)</f>
        <v>2297.5</v>
      </c>
      <c r="X24" s="6">
        <v>2021</v>
      </c>
    </row>
    <row r="25" spans="1:24" ht="25.5">
      <c r="A25" s="11" t="s">
        <v>18</v>
      </c>
      <c r="B25" s="11">
        <v>1</v>
      </c>
      <c r="C25" s="11">
        <v>1</v>
      </c>
      <c r="D25" s="11">
        <v>1</v>
      </c>
      <c r="E25" s="11">
        <v>0</v>
      </c>
      <c r="F25" s="11">
        <v>2</v>
      </c>
      <c r="G25" s="5"/>
      <c r="H25" s="5"/>
      <c r="I25" s="5"/>
      <c r="J25" s="5"/>
      <c r="K25" s="5"/>
      <c r="L25" s="5"/>
      <c r="M25" s="5"/>
      <c r="N25" s="5"/>
      <c r="O25" s="25" t="s">
        <v>54</v>
      </c>
      <c r="P25" s="9" t="s">
        <v>83</v>
      </c>
      <c r="Q25" s="5">
        <v>115</v>
      </c>
      <c r="R25" s="5">
        <v>124</v>
      </c>
      <c r="S25" s="5">
        <v>175</v>
      </c>
      <c r="T25" s="5">
        <v>70</v>
      </c>
      <c r="U25" s="5">
        <v>70</v>
      </c>
      <c r="V25" s="5">
        <v>70</v>
      </c>
      <c r="W25" s="28">
        <f>Q25+R25+S25+T25+U25+V25</f>
        <v>624</v>
      </c>
      <c r="X25" s="5">
        <v>2021</v>
      </c>
    </row>
    <row r="26" spans="1:24" ht="41.25" customHeight="1">
      <c r="A26" s="11" t="s">
        <v>18</v>
      </c>
      <c r="B26" s="11">
        <v>1</v>
      </c>
      <c r="C26" s="11">
        <v>1</v>
      </c>
      <c r="D26" s="11">
        <v>1</v>
      </c>
      <c r="E26" s="11">
        <v>0</v>
      </c>
      <c r="F26" s="11">
        <v>3</v>
      </c>
      <c r="G26" s="5"/>
      <c r="H26" s="5"/>
      <c r="I26" s="5"/>
      <c r="J26" s="5"/>
      <c r="K26" s="5"/>
      <c r="L26" s="5"/>
      <c r="M26" s="5"/>
      <c r="N26" s="5">
        <v>3</v>
      </c>
      <c r="O26" s="24" t="s">
        <v>37</v>
      </c>
      <c r="P26" s="7" t="s">
        <v>15</v>
      </c>
      <c r="Q26" s="6" t="s">
        <v>31</v>
      </c>
      <c r="R26" s="6" t="s">
        <v>31</v>
      </c>
      <c r="S26" s="6" t="s">
        <v>31</v>
      </c>
      <c r="T26" s="31" t="s">
        <v>31</v>
      </c>
      <c r="U26" s="31" t="s">
        <v>31</v>
      </c>
      <c r="V26" s="31" t="s">
        <v>31</v>
      </c>
      <c r="W26" s="31" t="s">
        <v>31</v>
      </c>
      <c r="X26" s="6">
        <v>2021</v>
      </c>
    </row>
    <row r="27" spans="1:24" ht="21.75" customHeight="1">
      <c r="A27" s="11" t="s">
        <v>18</v>
      </c>
      <c r="B27" s="11">
        <v>1</v>
      </c>
      <c r="C27" s="11">
        <v>1</v>
      </c>
      <c r="D27" s="11">
        <v>1</v>
      </c>
      <c r="E27" s="11">
        <v>0</v>
      </c>
      <c r="F27" s="11">
        <v>3</v>
      </c>
      <c r="G27" s="5" t="s">
        <v>19</v>
      </c>
      <c r="H27" s="5" t="s">
        <v>20</v>
      </c>
      <c r="I27" s="5">
        <v>1</v>
      </c>
      <c r="J27" s="5">
        <v>1</v>
      </c>
      <c r="K27" s="5">
        <v>1</v>
      </c>
      <c r="L27" s="5">
        <v>0</v>
      </c>
      <c r="M27" s="5">
        <v>3</v>
      </c>
      <c r="N27" s="5"/>
      <c r="O27" s="25" t="s">
        <v>32</v>
      </c>
      <c r="P27" s="9" t="s">
        <v>83</v>
      </c>
      <c r="Q27" s="5">
        <v>11</v>
      </c>
      <c r="R27" s="5">
        <v>9</v>
      </c>
      <c r="S27" s="27">
        <v>9</v>
      </c>
      <c r="T27" s="27">
        <v>2</v>
      </c>
      <c r="U27" s="27">
        <v>2</v>
      </c>
      <c r="V27" s="27">
        <v>2</v>
      </c>
      <c r="W27" s="27">
        <f>Q27+R27+S27+T27+U27+V27</f>
        <v>35</v>
      </c>
      <c r="X27" s="5">
        <v>2021</v>
      </c>
    </row>
    <row r="28" spans="1:24" ht="41.25" customHeight="1">
      <c r="A28" s="6" t="s">
        <v>18</v>
      </c>
      <c r="B28" s="6">
        <v>1</v>
      </c>
      <c r="C28" s="6">
        <v>1</v>
      </c>
      <c r="D28" s="6">
        <v>2</v>
      </c>
      <c r="E28" s="6">
        <v>0</v>
      </c>
      <c r="F28" s="6">
        <v>0</v>
      </c>
      <c r="G28" s="6" t="s">
        <v>19</v>
      </c>
      <c r="H28" s="6" t="s">
        <v>20</v>
      </c>
      <c r="I28" s="11">
        <v>1</v>
      </c>
      <c r="J28" s="11">
        <v>1</v>
      </c>
      <c r="K28" s="11">
        <v>2</v>
      </c>
      <c r="L28" s="11">
        <v>0</v>
      </c>
      <c r="M28" s="11">
        <v>0</v>
      </c>
      <c r="N28" s="11">
        <v>3</v>
      </c>
      <c r="O28" s="29" t="s">
        <v>34</v>
      </c>
      <c r="P28" s="32" t="s">
        <v>14</v>
      </c>
      <c r="Q28" s="12">
        <f>Q31+Q39+Q41+Q43</f>
        <v>9044.5</v>
      </c>
      <c r="R28" s="12">
        <f>R31+R39+R41</f>
        <v>11614.6</v>
      </c>
      <c r="S28" s="12">
        <f>S31+S39+S41+S45</f>
        <v>12433.1</v>
      </c>
      <c r="T28" s="12">
        <f>T31+T41+T43</f>
        <v>5566.4</v>
      </c>
      <c r="U28" s="12">
        <f>U31+U41+U43</f>
        <v>5566.4</v>
      </c>
      <c r="V28" s="12">
        <f>V31+V41+V43</f>
        <v>5788.2</v>
      </c>
      <c r="W28" s="12">
        <f>ROUND(W31+W39+W41+W43+W45,1)</f>
        <v>50013.2</v>
      </c>
      <c r="X28" s="30">
        <v>2021</v>
      </c>
    </row>
    <row r="29" spans="1:24" ht="25.5">
      <c r="A29" s="6" t="s">
        <v>18</v>
      </c>
      <c r="B29" s="6">
        <v>1</v>
      </c>
      <c r="C29" s="6">
        <v>1</v>
      </c>
      <c r="D29" s="6">
        <v>2</v>
      </c>
      <c r="E29" s="6">
        <v>0</v>
      </c>
      <c r="F29" s="6">
        <v>0</v>
      </c>
      <c r="G29" s="6" t="s">
        <v>19</v>
      </c>
      <c r="H29" s="6" t="s">
        <v>20</v>
      </c>
      <c r="I29" s="11">
        <v>1</v>
      </c>
      <c r="J29" s="11">
        <v>1</v>
      </c>
      <c r="K29" s="11">
        <v>2</v>
      </c>
      <c r="L29" s="11">
        <v>0</v>
      </c>
      <c r="M29" s="11">
        <v>0</v>
      </c>
      <c r="N29" s="5"/>
      <c r="O29" s="25" t="s">
        <v>52</v>
      </c>
      <c r="P29" s="9" t="s">
        <v>22</v>
      </c>
      <c r="Q29" s="19">
        <v>86</v>
      </c>
      <c r="R29" s="5">
        <v>97</v>
      </c>
      <c r="S29" s="5">
        <v>100</v>
      </c>
      <c r="T29" s="5">
        <v>100</v>
      </c>
      <c r="U29" s="5">
        <v>100</v>
      </c>
      <c r="V29" s="5">
        <v>100</v>
      </c>
      <c r="W29" s="28">
        <v>100</v>
      </c>
      <c r="X29" s="5">
        <v>2018</v>
      </c>
    </row>
    <row r="30" spans="1:24" ht="25.5">
      <c r="A30" s="6" t="s">
        <v>18</v>
      </c>
      <c r="B30" s="6">
        <v>1</v>
      </c>
      <c r="C30" s="6">
        <v>1</v>
      </c>
      <c r="D30" s="6">
        <v>2</v>
      </c>
      <c r="E30" s="6">
        <v>0</v>
      </c>
      <c r="F30" s="6">
        <v>0</v>
      </c>
      <c r="G30" s="6" t="s">
        <v>19</v>
      </c>
      <c r="H30" s="6" t="s">
        <v>20</v>
      </c>
      <c r="I30" s="11">
        <v>1</v>
      </c>
      <c r="J30" s="11">
        <v>1</v>
      </c>
      <c r="K30" s="11">
        <v>2</v>
      </c>
      <c r="L30" s="11">
        <v>0</v>
      </c>
      <c r="M30" s="11">
        <v>0</v>
      </c>
      <c r="N30" s="5"/>
      <c r="O30" s="25" t="s">
        <v>43</v>
      </c>
      <c r="P30" s="9" t="s">
        <v>22</v>
      </c>
      <c r="Q30" s="33">
        <v>30.1</v>
      </c>
      <c r="R30" s="33">
        <v>46.5</v>
      </c>
      <c r="S30" s="5">
        <v>54.5</v>
      </c>
      <c r="T30" s="19">
        <v>60.9</v>
      </c>
      <c r="U30" s="5">
        <v>65.7</v>
      </c>
      <c r="V30" s="19">
        <v>68.9</v>
      </c>
      <c r="W30" s="33">
        <f>V30</f>
        <v>68.9</v>
      </c>
      <c r="X30" s="5">
        <v>2021</v>
      </c>
    </row>
    <row r="31" spans="1:24" ht="25.5">
      <c r="A31" s="6" t="s">
        <v>18</v>
      </c>
      <c r="B31" s="6">
        <v>1</v>
      </c>
      <c r="C31" s="6">
        <v>1</v>
      </c>
      <c r="D31" s="6">
        <v>2</v>
      </c>
      <c r="E31" s="6">
        <v>0</v>
      </c>
      <c r="F31" s="6">
        <v>1</v>
      </c>
      <c r="G31" s="6"/>
      <c r="H31" s="6"/>
      <c r="I31" s="6"/>
      <c r="J31" s="6"/>
      <c r="K31" s="6"/>
      <c r="L31" s="6"/>
      <c r="M31" s="6"/>
      <c r="N31" s="5">
        <v>3</v>
      </c>
      <c r="O31" s="24" t="s">
        <v>35</v>
      </c>
      <c r="P31" s="34" t="s">
        <v>14</v>
      </c>
      <c r="Q31" s="8">
        <v>6916.9</v>
      </c>
      <c r="R31" s="8">
        <f>11385.4</f>
        <v>11385.4</v>
      </c>
      <c r="S31" s="8">
        <f>ROUND(789.849+1341.33654+97+711.13252+677.65748+509.28734+960.128+730.35+1182+1283.17278+50.9019+142.82924+323.7538+278.42526+681.76644+266.90303+1224.93577+6.15546,1)</f>
        <v>11257.6</v>
      </c>
      <c r="T31" s="8">
        <v>5266.38</v>
      </c>
      <c r="U31" s="8">
        <v>5266.38</v>
      </c>
      <c r="V31" s="8">
        <v>5788.2</v>
      </c>
      <c r="W31" s="8">
        <f>ROUND(Q31+R31+S31+T31+U31+V31,1)</f>
        <v>45880.9</v>
      </c>
      <c r="X31" s="6">
        <v>2021</v>
      </c>
    </row>
    <row r="32" spans="1:24" ht="26.25" customHeight="1">
      <c r="A32" s="6" t="s">
        <v>18</v>
      </c>
      <c r="B32" s="6">
        <v>1</v>
      </c>
      <c r="C32" s="6">
        <v>1</v>
      </c>
      <c r="D32" s="6">
        <v>2</v>
      </c>
      <c r="E32" s="6">
        <v>0</v>
      </c>
      <c r="F32" s="6">
        <v>1</v>
      </c>
      <c r="G32" s="5" t="s">
        <v>19</v>
      </c>
      <c r="H32" s="5" t="s">
        <v>20</v>
      </c>
      <c r="I32" s="5">
        <v>1</v>
      </c>
      <c r="J32" s="5">
        <v>1</v>
      </c>
      <c r="K32" s="5">
        <v>2</v>
      </c>
      <c r="L32" s="5">
        <v>0</v>
      </c>
      <c r="M32" s="5">
        <v>2</v>
      </c>
      <c r="N32" s="5"/>
      <c r="O32" s="35" t="s">
        <v>44</v>
      </c>
      <c r="P32" s="9" t="s">
        <v>83</v>
      </c>
      <c r="Q32" s="5">
        <v>8</v>
      </c>
      <c r="R32" s="5">
        <v>13</v>
      </c>
      <c r="S32" s="5">
        <v>9</v>
      </c>
      <c r="T32" s="28">
        <v>2</v>
      </c>
      <c r="U32" s="28">
        <v>2</v>
      </c>
      <c r="V32" s="28">
        <v>2</v>
      </c>
      <c r="W32" s="28">
        <f>V32+U32+T32+S32+R32+Q32</f>
        <v>36</v>
      </c>
      <c r="X32" s="5">
        <v>2021</v>
      </c>
    </row>
    <row r="33" spans="1:24" ht="25.5" customHeight="1">
      <c r="A33" s="6" t="s">
        <v>18</v>
      </c>
      <c r="B33" s="6">
        <v>1</v>
      </c>
      <c r="C33" s="6">
        <v>1</v>
      </c>
      <c r="D33" s="6">
        <v>2</v>
      </c>
      <c r="E33" s="6">
        <v>0</v>
      </c>
      <c r="F33" s="6">
        <v>1</v>
      </c>
      <c r="G33" s="5" t="s">
        <v>19</v>
      </c>
      <c r="H33" s="5" t="s">
        <v>20</v>
      </c>
      <c r="I33" s="5">
        <v>1</v>
      </c>
      <c r="J33" s="5">
        <v>1</v>
      </c>
      <c r="K33" s="5">
        <v>2</v>
      </c>
      <c r="L33" s="5">
        <v>0</v>
      </c>
      <c r="M33" s="5">
        <v>3</v>
      </c>
      <c r="N33" s="5"/>
      <c r="O33" s="35" t="s">
        <v>45</v>
      </c>
      <c r="P33" s="9" t="s">
        <v>36</v>
      </c>
      <c r="Q33" s="5">
        <v>1568</v>
      </c>
      <c r="R33" s="5">
        <v>1068</v>
      </c>
      <c r="S33" s="5">
        <v>1412</v>
      </c>
      <c r="T33" s="5">
        <v>765</v>
      </c>
      <c r="U33" s="5">
        <v>765</v>
      </c>
      <c r="V33" s="5">
        <v>765</v>
      </c>
      <c r="W33" s="28">
        <f>V33+U33+T33+S33+R33+Q33</f>
        <v>6343</v>
      </c>
      <c r="X33" s="5">
        <v>2021</v>
      </c>
    </row>
    <row r="34" spans="1:24" ht="25.5" customHeight="1">
      <c r="A34" s="6" t="s">
        <v>18</v>
      </c>
      <c r="B34" s="6">
        <v>1</v>
      </c>
      <c r="C34" s="6">
        <v>1</v>
      </c>
      <c r="D34" s="6">
        <v>2</v>
      </c>
      <c r="E34" s="6">
        <v>0</v>
      </c>
      <c r="F34" s="6">
        <v>1</v>
      </c>
      <c r="G34" s="5" t="s">
        <v>19</v>
      </c>
      <c r="H34" s="5" t="s">
        <v>20</v>
      </c>
      <c r="I34" s="5">
        <v>1</v>
      </c>
      <c r="J34" s="5">
        <v>1</v>
      </c>
      <c r="K34" s="5">
        <v>2</v>
      </c>
      <c r="L34" s="5">
        <v>0</v>
      </c>
      <c r="M34" s="5">
        <v>5</v>
      </c>
      <c r="N34" s="5"/>
      <c r="O34" s="35" t="s">
        <v>49</v>
      </c>
      <c r="P34" s="9" t="s">
        <v>83</v>
      </c>
      <c r="Q34" s="5">
        <v>7</v>
      </c>
      <c r="R34" s="5">
        <v>7</v>
      </c>
      <c r="S34" s="27">
        <v>9</v>
      </c>
      <c r="T34" s="27">
        <v>3</v>
      </c>
      <c r="U34" s="27">
        <v>3</v>
      </c>
      <c r="V34" s="27">
        <v>3</v>
      </c>
      <c r="W34" s="28">
        <f>V34+U34+T34+S34+R34+Q34</f>
        <v>32</v>
      </c>
      <c r="X34" s="5">
        <v>2021</v>
      </c>
    </row>
    <row r="35" spans="1:24" ht="25.5" customHeight="1">
      <c r="A35" s="6" t="s">
        <v>18</v>
      </c>
      <c r="B35" s="6">
        <v>1</v>
      </c>
      <c r="C35" s="6">
        <v>1</v>
      </c>
      <c r="D35" s="6">
        <v>2</v>
      </c>
      <c r="E35" s="6">
        <v>0</v>
      </c>
      <c r="F35" s="6">
        <v>1</v>
      </c>
      <c r="G35" s="5" t="s">
        <v>19</v>
      </c>
      <c r="H35" s="5" t="s">
        <v>20</v>
      </c>
      <c r="I35" s="5">
        <v>1</v>
      </c>
      <c r="J35" s="5">
        <v>1</v>
      </c>
      <c r="K35" s="5">
        <v>2</v>
      </c>
      <c r="L35" s="5">
        <v>0</v>
      </c>
      <c r="M35" s="5">
        <v>6</v>
      </c>
      <c r="N35" s="5"/>
      <c r="O35" s="35" t="s">
        <v>46</v>
      </c>
      <c r="P35" s="9" t="s">
        <v>83</v>
      </c>
      <c r="Q35" s="5">
        <v>8</v>
      </c>
      <c r="R35" s="5">
        <v>26</v>
      </c>
      <c r="S35" s="27">
        <v>30</v>
      </c>
      <c r="T35" s="27">
        <v>20</v>
      </c>
      <c r="U35" s="27">
        <v>20</v>
      </c>
      <c r="V35" s="27">
        <v>20</v>
      </c>
      <c r="W35" s="28">
        <f>V35+U35+T35+S35+R35+Q35</f>
        <v>124</v>
      </c>
      <c r="X35" s="5">
        <v>2021</v>
      </c>
    </row>
    <row r="36" spans="1:24" ht="25.5">
      <c r="A36" s="6" t="s">
        <v>18</v>
      </c>
      <c r="B36" s="6">
        <v>1</v>
      </c>
      <c r="C36" s="6">
        <v>1</v>
      </c>
      <c r="D36" s="6">
        <v>2</v>
      </c>
      <c r="E36" s="6">
        <v>0</v>
      </c>
      <c r="F36" s="6">
        <v>1</v>
      </c>
      <c r="G36" s="5" t="s">
        <v>19</v>
      </c>
      <c r="H36" s="5" t="s">
        <v>20</v>
      </c>
      <c r="I36" s="5">
        <v>1</v>
      </c>
      <c r="J36" s="5">
        <v>1</v>
      </c>
      <c r="K36" s="5">
        <v>2</v>
      </c>
      <c r="L36" s="5">
        <v>0</v>
      </c>
      <c r="M36" s="5">
        <v>7</v>
      </c>
      <c r="N36" s="5"/>
      <c r="O36" s="35" t="s">
        <v>47</v>
      </c>
      <c r="P36" s="9" t="s">
        <v>83</v>
      </c>
      <c r="Q36" s="5">
        <v>208</v>
      </c>
      <c r="R36" s="5">
        <v>973</v>
      </c>
      <c r="S36" s="5">
        <v>199</v>
      </c>
      <c r="T36" s="28">
        <v>170</v>
      </c>
      <c r="U36" s="28">
        <v>170</v>
      </c>
      <c r="V36" s="28">
        <v>170</v>
      </c>
      <c r="W36" s="28">
        <f>V36+U36+T36+S36+R36+Q36</f>
        <v>1890</v>
      </c>
      <c r="X36" s="5">
        <v>2021</v>
      </c>
    </row>
    <row r="37" spans="1:24" ht="41.25" customHeight="1">
      <c r="A37" s="11" t="s">
        <v>18</v>
      </c>
      <c r="B37" s="11">
        <v>1</v>
      </c>
      <c r="C37" s="11">
        <v>1</v>
      </c>
      <c r="D37" s="11">
        <v>2</v>
      </c>
      <c r="E37" s="11">
        <v>0</v>
      </c>
      <c r="F37" s="11">
        <v>3</v>
      </c>
      <c r="G37" s="5"/>
      <c r="H37" s="5"/>
      <c r="I37" s="5"/>
      <c r="J37" s="5"/>
      <c r="K37" s="5"/>
      <c r="L37" s="5"/>
      <c r="M37" s="5"/>
      <c r="N37" s="5"/>
      <c r="O37" s="24" t="s">
        <v>38</v>
      </c>
      <c r="P37" s="7" t="s">
        <v>15</v>
      </c>
      <c r="Q37" s="6" t="s">
        <v>31</v>
      </c>
      <c r="R37" s="6" t="s">
        <v>31</v>
      </c>
      <c r="S37" s="36" t="s">
        <v>31</v>
      </c>
      <c r="T37" s="31" t="s">
        <v>31</v>
      </c>
      <c r="U37" s="31" t="s">
        <v>31</v>
      </c>
      <c r="V37" s="31" t="s">
        <v>31</v>
      </c>
      <c r="W37" s="31" t="s">
        <v>31</v>
      </c>
      <c r="X37" s="6">
        <v>2021</v>
      </c>
    </row>
    <row r="38" spans="1:24" ht="15">
      <c r="A38" s="11" t="s">
        <v>18</v>
      </c>
      <c r="B38" s="11">
        <v>1</v>
      </c>
      <c r="C38" s="11">
        <v>1</v>
      </c>
      <c r="D38" s="11">
        <v>2</v>
      </c>
      <c r="E38" s="11">
        <v>0</v>
      </c>
      <c r="F38" s="11">
        <v>3</v>
      </c>
      <c r="G38" s="5" t="s">
        <v>19</v>
      </c>
      <c r="H38" s="5" t="s">
        <v>20</v>
      </c>
      <c r="I38" s="5">
        <v>1</v>
      </c>
      <c r="J38" s="5">
        <v>1</v>
      </c>
      <c r="K38" s="5">
        <v>2</v>
      </c>
      <c r="L38" s="5">
        <v>0</v>
      </c>
      <c r="M38" s="5">
        <v>9</v>
      </c>
      <c r="N38" s="5"/>
      <c r="O38" s="25" t="s">
        <v>32</v>
      </c>
      <c r="P38" s="9" t="s">
        <v>21</v>
      </c>
      <c r="Q38" s="5">
        <v>12</v>
      </c>
      <c r="R38" s="5">
        <v>15</v>
      </c>
      <c r="S38" s="27">
        <v>15</v>
      </c>
      <c r="T38" s="27">
        <v>7</v>
      </c>
      <c r="U38" s="27">
        <v>7</v>
      </c>
      <c r="V38" s="27">
        <v>7</v>
      </c>
      <c r="W38" s="27">
        <f>Q38+R38+S38+T38+U38+V38</f>
        <v>63</v>
      </c>
      <c r="X38" s="5">
        <v>2021</v>
      </c>
    </row>
    <row r="39" spans="1:24" ht="63.75">
      <c r="A39" s="11" t="s">
        <v>18</v>
      </c>
      <c r="B39" s="11">
        <v>1</v>
      </c>
      <c r="C39" s="11">
        <v>1</v>
      </c>
      <c r="D39" s="11">
        <v>2</v>
      </c>
      <c r="E39" s="11">
        <v>0</v>
      </c>
      <c r="F39" s="11">
        <v>4</v>
      </c>
      <c r="G39" s="5"/>
      <c r="H39" s="5"/>
      <c r="I39" s="5"/>
      <c r="J39" s="5"/>
      <c r="K39" s="5"/>
      <c r="L39" s="5"/>
      <c r="M39" s="5"/>
      <c r="N39" s="5">
        <v>3</v>
      </c>
      <c r="O39" s="24" t="s">
        <v>50</v>
      </c>
      <c r="P39" s="7" t="s">
        <v>24</v>
      </c>
      <c r="Q39" s="8">
        <v>214.1</v>
      </c>
      <c r="R39" s="8">
        <f>114+56.68037</f>
        <v>170.7</v>
      </c>
      <c r="S39" s="8">
        <f>ROUND(99.5+73.668+73.668+73.666,1)</f>
        <v>320.5</v>
      </c>
      <c r="T39" s="8">
        <v>0</v>
      </c>
      <c r="U39" s="8">
        <v>0</v>
      </c>
      <c r="V39" s="8">
        <v>0</v>
      </c>
      <c r="W39" s="8">
        <f>ROUND(Q39+R39+S39+T39+U39+V39,1)</f>
        <v>705.3</v>
      </c>
      <c r="X39" s="6">
        <v>2018</v>
      </c>
    </row>
    <row r="40" spans="1:24" ht="15">
      <c r="A40" s="11" t="s">
        <v>18</v>
      </c>
      <c r="B40" s="11">
        <v>1</v>
      </c>
      <c r="C40" s="11">
        <v>1</v>
      </c>
      <c r="D40" s="11">
        <v>2</v>
      </c>
      <c r="E40" s="11">
        <v>0</v>
      </c>
      <c r="F40" s="11">
        <v>4</v>
      </c>
      <c r="G40" s="5" t="s">
        <v>19</v>
      </c>
      <c r="H40" s="5" t="s">
        <v>20</v>
      </c>
      <c r="I40" s="5">
        <v>1</v>
      </c>
      <c r="J40" s="5">
        <v>1</v>
      </c>
      <c r="K40" s="5">
        <v>2</v>
      </c>
      <c r="L40" s="5">
        <v>1</v>
      </c>
      <c r="M40" s="5">
        <v>0</v>
      </c>
      <c r="N40" s="5"/>
      <c r="O40" s="35" t="s">
        <v>32</v>
      </c>
      <c r="P40" s="9" t="s">
        <v>83</v>
      </c>
      <c r="Q40" s="5">
        <v>3</v>
      </c>
      <c r="R40" s="37">
        <v>3</v>
      </c>
      <c r="S40" s="37">
        <v>4</v>
      </c>
      <c r="T40" s="37" t="s">
        <v>51</v>
      </c>
      <c r="U40" s="37" t="s">
        <v>51</v>
      </c>
      <c r="V40" s="37" t="s">
        <v>51</v>
      </c>
      <c r="W40" s="27">
        <f>Q40+R40+S40</f>
        <v>10</v>
      </c>
      <c r="X40" s="5">
        <v>2018</v>
      </c>
    </row>
    <row r="41" spans="1:24" ht="25.5">
      <c r="A41" s="6" t="s">
        <v>18</v>
      </c>
      <c r="B41" s="6">
        <v>1</v>
      </c>
      <c r="C41" s="6">
        <v>1</v>
      </c>
      <c r="D41" s="6">
        <v>2</v>
      </c>
      <c r="E41" s="6">
        <v>0</v>
      </c>
      <c r="F41" s="6">
        <v>5</v>
      </c>
      <c r="G41" s="6"/>
      <c r="H41" s="6"/>
      <c r="I41" s="6"/>
      <c r="J41" s="6"/>
      <c r="K41" s="6"/>
      <c r="L41" s="6"/>
      <c r="M41" s="6"/>
      <c r="N41" s="5">
        <v>3</v>
      </c>
      <c r="O41" s="24" t="s">
        <v>48</v>
      </c>
      <c r="P41" s="34" t="s">
        <v>84</v>
      </c>
      <c r="Q41" s="8">
        <f>1346.9-500-500-122.34547</f>
        <v>224.6</v>
      </c>
      <c r="R41" s="8">
        <v>58.5</v>
      </c>
      <c r="S41" s="8">
        <v>50</v>
      </c>
      <c r="T41" s="8">
        <v>300</v>
      </c>
      <c r="U41" s="8">
        <v>300</v>
      </c>
      <c r="V41" s="8">
        <v>0</v>
      </c>
      <c r="W41" s="8">
        <f>ROUND(Q41+R41+S41+T41+U41+V41,1)</f>
        <v>933.1</v>
      </c>
      <c r="X41" s="6">
        <v>2020</v>
      </c>
    </row>
    <row r="42" spans="1:24" ht="15">
      <c r="A42" s="11" t="s">
        <v>18</v>
      </c>
      <c r="B42" s="11">
        <v>1</v>
      </c>
      <c r="C42" s="11">
        <v>1</v>
      </c>
      <c r="D42" s="11">
        <v>2</v>
      </c>
      <c r="E42" s="11">
        <v>0</v>
      </c>
      <c r="F42" s="11">
        <v>5</v>
      </c>
      <c r="G42" s="5" t="s">
        <v>19</v>
      </c>
      <c r="H42" s="5" t="s">
        <v>20</v>
      </c>
      <c r="I42" s="5">
        <v>1</v>
      </c>
      <c r="J42" s="5">
        <v>1</v>
      </c>
      <c r="K42" s="5">
        <v>2</v>
      </c>
      <c r="L42" s="5">
        <v>1</v>
      </c>
      <c r="M42" s="5">
        <v>1</v>
      </c>
      <c r="N42" s="5"/>
      <c r="O42" s="25" t="s">
        <v>56</v>
      </c>
      <c r="P42" s="9" t="s">
        <v>83</v>
      </c>
      <c r="Q42" s="5">
        <v>44</v>
      </c>
      <c r="R42" s="5">
        <v>8</v>
      </c>
      <c r="S42" s="27">
        <v>9</v>
      </c>
      <c r="T42" s="27">
        <v>20</v>
      </c>
      <c r="U42" s="27">
        <v>20</v>
      </c>
      <c r="V42" s="27" t="s">
        <v>51</v>
      </c>
      <c r="W42" s="27">
        <f>Q42+R42+S42+T42+U42</f>
        <v>101</v>
      </c>
      <c r="X42" s="5">
        <v>2020</v>
      </c>
    </row>
    <row r="43" spans="1:24" ht="25.5">
      <c r="A43" s="6" t="s">
        <v>18</v>
      </c>
      <c r="B43" s="6">
        <v>1</v>
      </c>
      <c r="C43" s="6">
        <v>1</v>
      </c>
      <c r="D43" s="6">
        <v>2</v>
      </c>
      <c r="E43" s="6">
        <v>0</v>
      </c>
      <c r="F43" s="6">
        <v>6</v>
      </c>
      <c r="G43" s="6"/>
      <c r="H43" s="6"/>
      <c r="I43" s="6"/>
      <c r="J43" s="6"/>
      <c r="K43" s="6"/>
      <c r="L43" s="6"/>
      <c r="M43" s="6"/>
      <c r="N43" s="5">
        <v>3</v>
      </c>
      <c r="O43" s="38" t="s">
        <v>57</v>
      </c>
      <c r="P43" s="34" t="s">
        <v>84</v>
      </c>
      <c r="Q43" s="39">
        <v>1688.9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8">
        <f>ROUND(Q43+R43+S43+T43+U43+V43,1)</f>
        <v>1688.9</v>
      </c>
      <c r="X43" s="11">
        <v>2016</v>
      </c>
    </row>
    <row r="44" spans="1:24" ht="15">
      <c r="A44" s="11" t="s">
        <v>18</v>
      </c>
      <c r="B44" s="11">
        <v>1</v>
      </c>
      <c r="C44" s="11">
        <v>1</v>
      </c>
      <c r="D44" s="11">
        <v>2</v>
      </c>
      <c r="E44" s="11">
        <v>0</v>
      </c>
      <c r="F44" s="11">
        <v>6</v>
      </c>
      <c r="G44" s="5" t="s">
        <v>19</v>
      </c>
      <c r="H44" s="5" t="s">
        <v>20</v>
      </c>
      <c r="I44" s="5">
        <v>1</v>
      </c>
      <c r="J44" s="5">
        <v>1</v>
      </c>
      <c r="K44" s="5">
        <v>2</v>
      </c>
      <c r="L44" s="5">
        <v>1</v>
      </c>
      <c r="M44" s="5">
        <v>1</v>
      </c>
      <c r="N44" s="5"/>
      <c r="O44" s="40" t="s">
        <v>58</v>
      </c>
      <c r="P44" s="9" t="s">
        <v>83</v>
      </c>
      <c r="Q44" s="27">
        <v>6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f>Q44+R44+S44+T44+U44+V44</f>
        <v>6</v>
      </c>
      <c r="X44" s="41">
        <v>2016</v>
      </c>
    </row>
    <row r="45" spans="1:24" ht="25.5">
      <c r="A45" s="6" t="s">
        <v>18</v>
      </c>
      <c r="B45" s="6">
        <v>1</v>
      </c>
      <c r="C45" s="6">
        <v>1</v>
      </c>
      <c r="D45" s="6">
        <v>2</v>
      </c>
      <c r="E45" s="6">
        <v>0</v>
      </c>
      <c r="F45" s="6">
        <v>7</v>
      </c>
      <c r="G45" s="6"/>
      <c r="H45" s="6"/>
      <c r="I45" s="6"/>
      <c r="J45" s="6"/>
      <c r="K45" s="6"/>
      <c r="L45" s="6"/>
      <c r="M45" s="6"/>
      <c r="N45" s="5">
        <v>3</v>
      </c>
      <c r="O45" s="38" t="s">
        <v>62</v>
      </c>
      <c r="P45" s="34" t="s">
        <v>84</v>
      </c>
      <c r="Q45" s="39">
        <v>0</v>
      </c>
      <c r="R45" s="39">
        <v>0</v>
      </c>
      <c r="S45" s="39">
        <v>805</v>
      </c>
      <c r="T45" s="39">
        <v>0</v>
      </c>
      <c r="U45" s="39">
        <v>0</v>
      </c>
      <c r="V45" s="39">
        <v>0</v>
      </c>
      <c r="W45" s="8">
        <f>ROUND(Q45+R45+S45+T45+U45+V45,1)</f>
        <v>805</v>
      </c>
      <c r="X45" s="11">
        <v>2018</v>
      </c>
    </row>
    <row r="46" spans="1:24" ht="15">
      <c r="A46" s="11" t="s">
        <v>18</v>
      </c>
      <c r="B46" s="11">
        <v>1</v>
      </c>
      <c r="C46" s="11">
        <v>1</v>
      </c>
      <c r="D46" s="11">
        <v>2</v>
      </c>
      <c r="E46" s="11">
        <v>0</v>
      </c>
      <c r="F46" s="11">
        <v>7</v>
      </c>
      <c r="G46" s="5" t="s">
        <v>19</v>
      </c>
      <c r="H46" s="5" t="s">
        <v>20</v>
      </c>
      <c r="I46" s="5">
        <v>1</v>
      </c>
      <c r="J46" s="5">
        <v>1</v>
      </c>
      <c r="K46" s="5">
        <v>2</v>
      </c>
      <c r="L46" s="5">
        <v>1</v>
      </c>
      <c r="M46" s="5">
        <v>1</v>
      </c>
      <c r="N46" s="5"/>
      <c r="O46" s="40" t="s">
        <v>56</v>
      </c>
      <c r="P46" s="9" t="s">
        <v>83</v>
      </c>
      <c r="Q46" s="27">
        <v>0</v>
      </c>
      <c r="R46" s="27">
        <v>0</v>
      </c>
      <c r="S46" s="27">
        <v>1</v>
      </c>
      <c r="T46" s="27">
        <v>0</v>
      </c>
      <c r="U46" s="27">
        <v>0</v>
      </c>
      <c r="V46" s="27">
        <v>0</v>
      </c>
      <c r="W46" s="27">
        <f>Q46+R46+S46+T46+U46+V46</f>
        <v>1</v>
      </c>
      <c r="X46" s="41">
        <v>2018</v>
      </c>
    </row>
    <row r="47" spans="1:24" ht="25.5" customHeight="1">
      <c r="A47" s="6" t="s">
        <v>18</v>
      </c>
      <c r="B47" s="6">
        <v>1</v>
      </c>
      <c r="C47" s="6">
        <v>2</v>
      </c>
      <c r="D47" s="6">
        <v>0</v>
      </c>
      <c r="E47" s="6">
        <v>0</v>
      </c>
      <c r="F47" s="6">
        <v>0</v>
      </c>
      <c r="G47" s="6" t="s">
        <v>19</v>
      </c>
      <c r="H47" s="6" t="s">
        <v>20</v>
      </c>
      <c r="I47" s="6">
        <v>1</v>
      </c>
      <c r="J47" s="6">
        <v>1</v>
      </c>
      <c r="K47" s="6">
        <v>0</v>
      </c>
      <c r="L47" s="6">
        <v>0</v>
      </c>
      <c r="M47" s="6">
        <v>0</v>
      </c>
      <c r="N47" s="5">
        <v>3</v>
      </c>
      <c r="O47" s="24" t="s">
        <v>66</v>
      </c>
      <c r="P47" s="7" t="s">
        <v>84</v>
      </c>
      <c r="Q47" s="12">
        <f>Q48</f>
        <v>0</v>
      </c>
      <c r="R47" s="12">
        <f>R48</f>
        <v>0</v>
      </c>
      <c r="S47" s="12">
        <f>S48</f>
        <v>200</v>
      </c>
      <c r="T47" s="12">
        <f>T48</f>
        <v>0</v>
      </c>
      <c r="U47" s="12">
        <f>U48</f>
        <v>0</v>
      </c>
      <c r="V47" s="12">
        <f>V48+V61</f>
        <v>40</v>
      </c>
      <c r="W47" s="12">
        <f>W48+W61</f>
        <v>240</v>
      </c>
      <c r="X47" s="6">
        <v>2021</v>
      </c>
    </row>
    <row r="48" spans="1:24" ht="30" customHeight="1">
      <c r="A48" s="6" t="s">
        <v>18</v>
      </c>
      <c r="B48" s="6">
        <v>1</v>
      </c>
      <c r="C48" s="6">
        <v>2</v>
      </c>
      <c r="D48" s="6">
        <v>1</v>
      </c>
      <c r="E48" s="6">
        <v>0</v>
      </c>
      <c r="F48" s="6">
        <v>0</v>
      </c>
      <c r="G48" s="6" t="s">
        <v>19</v>
      </c>
      <c r="H48" s="6" t="s">
        <v>20</v>
      </c>
      <c r="I48" s="11">
        <v>1</v>
      </c>
      <c r="J48" s="11">
        <v>1</v>
      </c>
      <c r="K48" s="11">
        <v>2</v>
      </c>
      <c r="L48" s="11">
        <v>0</v>
      </c>
      <c r="M48" s="11">
        <v>0</v>
      </c>
      <c r="N48" s="11">
        <v>3</v>
      </c>
      <c r="O48" s="29" t="s">
        <v>79</v>
      </c>
      <c r="P48" s="32" t="s">
        <v>84</v>
      </c>
      <c r="Q48" s="12">
        <f>Q54</f>
        <v>0</v>
      </c>
      <c r="R48" s="12">
        <f>R54</f>
        <v>0</v>
      </c>
      <c r="S48" s="12">
        <f>ROUND(S54,1)</f>
        <v>200</v>
      </c>
      <c r="T48" s="12">
        <f>ROUND(T54,1)</f>
        <v>0</v>
      </c>
      <c r="U48" s="12">
        <f>ROUND(U54,1)</f>
        <v>0</v>
      </c>
      <c r="V48" s="12">
        <f>ROUND(V54,1)</f>
        <v>0</v>
      </c>
      <c r="W48" s="12">
        <f>ROUND(W54,1)</f>
        <v>200</v>
      </c>
      <c r="X48" s="30">
        <v>2021</v>
      </c>
    </row>
    <row r="49" spans="1:24" ht="25.5">
      <c r="A49" s="6" t="s">
        <v>18</v>
      </c>
      <c r="B49" s="6">
        <v>1</v>
      </c>
      <c r="C49" s="6">
        <v>2</v>
      </c>
      <c r="D49" s="6">
        <v>1</v>
      </c>
      <c r="E49" s="6">
        <v>0</v>
      </c>
      <c r="F49" s="6">
        <v>0</v>
      </c>
      <c r="G49" s="6" t="s">
        <v>19</v>
      </c>
      <c r="H49" s="6" t="s">
        <v>20</v>
      </c>
      <c r="I49" s="11">
        <v>1</v>
      </c>
      <c r="J49" s="11">
        <v>1</v>
      </c>
      <c r="K49" s="11">
        <v>2</v>
      </c>
      <c r="L49" s="11">
        <v>0</v>
      </c>
      <c r="M49" s="11">
        <v>0</v>
      </c>
      <c r="N49" s="5"/>
      <c r="O49" s="25" t="s">
        <v>85</v>
      </c>
      <c r="P49" s="9" t="s">
        <v>83</v>
      </c>
      <c r="Q49" s="27">
        <v>20</v>
      </c>
      <c r="R49" s="27">
        <v>16</v>
      </c>
      <c r="S49" s="5">
        <v>18</v>
      </c>
      <c r="T49" s="5">
        <v>16</v>
      </c>
      <c r="U49" s="5">
        <v>12</v>
      </c>
      <c r="V49" s="5">
        <v>10</v>
      </c>
      <c r="W49" s="27">
        <v>10</v>
      </c>
      <c r="X49" s="5">
        <v>2021</v>
      </c>
    </row>
    <row r="50" spans="1:24" ht="25.5">
      <c r="A50" s="6" t="s">
        <v>18</v>
      </c>
      <c r="B50" s="6">
        <v>1</v>
      </c>
      <c r="C50" s="6">
        <v>2</v>
      </c>
      <c r="D50" s="6">
        <v>1</v>
      </c>
      <c r="E50" s="6">
        <v>0</v>
      </c>
      <c r="F50" s="6">
        <v>0</v>
      </c>
      <c r="G50" s="6"/>
      <c r="H50" s="6"/>
      <c r="I50" s="11"/>
      <c r="J50" s="11"/>
      <c r="K50" s="11"/>
      <c r="L50" s="11"/>
      <c r="M50" s="11"/>
      <c r="N50" s="5"/>
      <c r="O50" s="25" t="s">
        <v>86</v>
      </c>
      <c r="P50" s="9" t="s">
        <v>83</v>
      </c>
      <c r="Q50" s="27">
        <v>1</v>
      </c>
      <c r="R50" s="27">
        <v>1</v>
      </c>
      <c r="S50" s="5">
        <v>1</v>
      </c>
      <c r="T50" s="5">
        <v>3</v>
      </c>
      <c r="U50" s="5">
        <v>2</v>
      </c>
      <c r="V50" s="5">
        <v>1</v>
      </c>
      <c r="W50" s="27">
        <v>0</v>
      </c>
      <c r="X50" s="5">
        <v>2021</v>
      </c>
    </row>
    <row r="51" spans="1:24" ht="27" customHeight="1">
      <c r="A51" s="6" t="s">
        <v>18</v>
      </c>
      <c r="B51" s="6">
        <v>1</v>
      </c>
      <c r="C51" s="6">
        <v>2</v>
      </c>
      <c r="D51" s="6">
        <v>1</v>
      </c>
      <c r="E51" s="6">
        <v>0</v>
      </c>
      <c r="F51" s="6">
        <v>0</v>
      </c>
      <c r="G51" s="6" t="s">
        <v>19</v>
      </c>
      <c r="H51" s="6" t="s">
        <v>20</v>
      </c>
      <c r="I51" s="11">
        <v>1</v>
      </c>
      <c r="J51" s="11">
        <v>1</v>
      </c>
      <c r="K51" s="11">
        <v>2</v>
      </c>
      <c r="L51" s="11">
        <v>0</v>
      </c>
      <c r="M51" s="11">
        <v>0</v>
      </c>
      <c r="N51" s="5"/>
      <c r="O51" s="25" t="s">
        <v>71</v>
      </c>
      <c r="P51" s="9" t="s">
        <v>83</v>
      </c>
      <c r="Q51" s="27"/>
      <c r="R51" s="27"/>
      <c r="S51" s="5">
        <v>3</v>
      </c>
      <c r="T51" s="5">
        <v>2</v>
      </c>
      <c r="U51" s="5">
        <v>1</v>
      </c>
      <c r="V51" s="5">
        <v>0</v>
      </c>
      <c r="W51" s="27">
        <v>0</v>
      </c>
      <c r="X51" s="5">
        <v>2021</v>
      </c>
    </row>
    <row r="52" spans="1:24" ht="27" customHeight="1">
      <c r="A52" s="6" t="s">
        <v>18</v>
      </c>
      <c r="B52" s="6">
        <v>1</v>
      </c>
      <c r="C52" s="6">
        <v>2</v>
      </c>
      <c r="D52" s="6">
        <v>1</v>
      </c>
      <c r="E52" s="6">
        <v>0</v>
      </c>
      <c r="F52" s="6">
        <v>0</v>
      </c>
      <c r="G52" s="6"/>
      <c r="H52" s="6"/>
      <c r="I52" s="11"/>
      <c r="J52" s="11"/>
      <c r="K52" s="11"/>
      <c r="L52" s="11"/>
      <c r="M52" s="11"/>
      <c r="N52" s="5"/>
      <c r="O52" s="25" t="s">
        <v>87</v>
      </c>
      <c r="P52" s="9" t="s">
        <v>83</v>
      </c>
      <c r="Q52" s="27">
        <v>34</v>
      </c>
      <c r="R52" s="27">
        <v>37</v>
      </c>
      <c r="S52" s="5">
        <v>30</v>
      </c>
      <c r="T52" s="5">
        <v>25</v>
      </c>
      <c r="U52" s="5">
        <v>20</v>
      </c>
      <c r="V52" s="5">
        <v>15</v>
      </c>
      <c r="W52" s="27">
        <v>10</v>
      </c>
      <c r="X52" s="5">
        <v>2021</v>
      </c>
    </row>
    <row r="53" spans="1:24" ht="15">
      <c r="A53" s="6" t="s">
        <v>18</v>
      </c>
      <c r="B53" s="6">
        <v>1</v>
      </c>
      <c r="C53" s="6">
        <v>2</v>
      </c>
      <c r="D53" s="6">
        <v>1</v>
      </c>
      <c r="E53" s="6">
        <v>0</v>
      </c>
      <c r="F53" s="6">
        <v>0</v>
      </c>
      <c r="G53" s="6" t="s">
        <v>19</v>
      </c>
      <c r="H53" s="6" t="s">
        <v>20</v>
      </c>
      <c r="I53" s="11">
        <v>1</v>
      </c>
      <c r="J53" s="11">
        <v>1</v>
      </c>
      <c r="K53" s="11">
        <v>2</v>
      </c>
      <c r="L53" s="11">
        <v>0</v>
      </c>
      <c r="M53" s="11">
        <v>0</v>
      </c>
      <c r="N53" s="5"/>
      <c r="O53" s="25" t="s">
        <v>88</v>
      </c>
      <c r="P53" s="9" t="s">
        <v>83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27">
        <v>0</v>
      </c>
      <c r="X53" s="5">
        <v>2021</v>
      </c>
    </row>
    <row r="54" spans="1:24" ht="38.25">
      <c r="A54" s="11" t="s">
        <v>18</v>
      </c>
      <c r="B54" s="11">
        <v>1</v>
      </c>
      <c r="C54" s="11">
        <v>2</v>
      </c>
      <c r="D54" s="6">
        <v>1</v>
      </c>
      <c r="E54" s="11">
        <v>0</v>
      </c>
      <c r="F54" s="11">
        <v>1</v>
      </c>
      <c r="G54" s="5"/>
      <c r="H54" s="5"/>
      <c r="I54" s="5"/>
      <c r="J54" s="5"/>
      <c r="K54" s="5"/>
      <c r="L54" s="5"/>
      <c r="M54" s="5"/>
      <c r="N54" s="5">
        <v>3</v>
      </c>
      <c r="O54" s="24" t="s">
        <v>68</v>
      </c>
      <c r="P54" s="7" t="s">
        <v>24</v>
      </c>
      <c r="Q54" s="8">
        <v>0</v>
      </c>
      <c r="R54" s="8">
        <v>0</v>
      </c>
      <c r="S54" s="8">
        <f>ROUND(32.625+100+67+0.375,2)</f>
        <v>200</v>
      </c>
      <c r="T54" s="8">
        <v>0</v>
      </c>
      <c r="U54" s="8">
        <v>0</v>
      </c>
      <c r="V54" s="8">
        <v>0</v>
      </c>
      <c r="W54" s="8">
        <f>Q54+R54+S54+T54+U54+V54</f>
        <v>200</v>
      </c>
      <c r="X54" s="6">
        <v>2018</v>
      </c>
    </row>
    <row r="55" spans="1:24" ht="15">
      <c r="A55" s="11" t="s">
        <v>18</v>
      </c>
      <c r="B55" s="11">
        <v>1</v>
      </c>
      <c r="C55" s="11">
        <v>2</v>
      </c>
      <c r="D55" s="6">
        <v>1</v>
      </c>
      <c r="E55" s="11">
        <v>0</v>
      </c>
      <c r="F55" s="11">
        <v>1</v>
      </c>
      <c r="G55" s="5" t="s">
        <v>19</v>
      </c>
      <c r="H55" s="5" t="s">
        <v>20</v>
      </c>
      <c r="I55" s="5">
        <v>1</v>
      </c>
      <c r="J55" s="5">
        <v>1</v>
      </c>
      <c r="K55" s="5">
        <v>2</v>
      </c>
      <c r="L55" s="5">
        <v>1</v>
      </c>
      <c r="M55" s="5">
        <v>0</v>
      </c>
      <c r="N55" s="5"/>
      <c r="O55" s="35" t="s">
        <v>64</v>
      </c>
      <c r="P55" s="9" t="s">
        <v>83</v>
      </c>
      <c r="Q55" s="5">
        <v>0</v>
      </c>
      <c r="R55" s="37">
        <v>0</v>
      </c>
      <c r="S55" s="37">
        <v>1</v>
      </c>
      <c r="T55" s="37">
        <v>0</v>
      </c>
      <c r="U55" s="37">
        <v>0</v>
      </c>
      <c r="V55" s="37">
        <v>0</v>
      </c>
      <c r="W55" s="27">
        <f>Q55+R55+S55</f>
        <v>1</v>
      </c>
      <c r="X55" s="5">
        <v>2018</v>
      </c>
    </row>
    <row r="56" spans="1:24" ht="15">
      <c r="A56" s="11" t="s">
        <v>18</v>
      </c>
      <c r="B56" s="11">
        <v>1</v>
      </c>
      <c r="C56" s="11">
        <v>2</v>
      </c>
      <c r="D56" s="6">
        <v>1</v>
      </c>
      <c r="E56" s="11">
        <v>0</v>
      </c>
      <c r="F56" s="11">
        <v>1</v>
      </c>
      <c r="G56" s="5" t="s">
        <v>19</v>
      </c>
      <c r="H56" s="5" t="s">
        <v>20</v>
      </c>
      <c r="I56" s="5">
        <v>1</v>
      </c>
      <c r="J56" s="5">
        <v>1</v>
      </c>
      <c r="K56" s="5">
        <v>2</v>
      </c>
      <c r="L56" s="5">
        <v>1</v>
      </c>
      <c r="M56" s="5">
        <v>0</v>
      </c>
      <c r="N56" s="5"/>
      <c r="O56" s="35" t="s">
        <v>65</v>
      </c>
      <c r="P56" s="9" t="s">
        <v>83</v>
      </c>
      <c r="Q56" s="5">
        <v>0</v>
      </c>
      <c r="R56" s="37">
        <v>0</v>
      </c>
      <c r="S56" s="37">
        <v>1</v>
      </c>
      <c r="T56" s="37">
        <v>0</v>
      </c>
      <c r="U56" s="37">
        <v>0</v>
      </c>
      <c r="V56" s="37">
        <v>0</v>
      </c>
      <c r="W56" s="27">
        <f>Q56+R56+S56</f>
        <v>1</v>
      </c>
      <c r="X56" s="5">
        <v>2018</v>
      </c>
    </row>
    <row r="57" spans="1:24" ht="25.5">
      <c r="A57" s="11" t="s">
        <v>18</v>
      </c>
      <c r="B57" s="11">
        <v>1</v>
      </c>
      <c r="C57" s="11">
        <v>2</v>
      </c>
      <c r="D57" s="6">
        <v>1</v>
      </c>
      <c r="E57" s="11">
        <v>0</v>
      </c>
      <c r="F57" s="11">
        <v>3</v>
      </c>
      <c r="G57" s="5"/>
      <c r="H57" s="5"/>
      <c r="I57" s="5"/>
      <c r="J57" s="5"/>
      <c r="K57" s="5"/>
      <c r="L57" s="5"/>
      <c r="M57" s="5"/>
      <c r="N57" s="5"/>
      <c r="O57" s="42" t="s">
        <v>77</v>
      </c>
      <c r="P57" s="7" t="s">
        <v>15</v>
      </c>
      <c r="Q57" s="6" t="s">
        <v>31</v>
      </c>
      <c r="R57" s="6" t="s">
        <v>31</v>
      </c>
      <c r="S57" s="36" t="s">
        <v>31</v>
      </c>
      <c r="T57" s="31" t="s">
        <v>31</v>
      </c>
      <c r="U57" s="31" t="s">
        <v>31</v>
      </c>
      <c r="V57" s="31" t="s">
        <v>31</v>
      </c>
      <c r="W57" s="31" t="s">
        <v>31</v>
      </c>
      <c r="X57" s="6">
        <v>2021</v>
      </c>
    </row>
    <row r="58" spans="1:24" ht="25.5">
      <c r="A58" s="11" t="s">
        <v>18</v>
      </c>
      <c r="B58" s="11">
        <v>1</v>
      </c>
      <c r="C58" s="11">
        <v>2</v>
      </c>
      <c r="D58" s="6">
        <v>1</v>
      </c>
      <c r="E58" s="11">
        <v>0</v>
      </c>
      <c r="F58" s="11">
        <v>3</v>
      </c>
      <c r="G58" s="5"/>
      <c r="H58" s="5"/>
      <c r="I58" s="5"/>
      <c r="J58" s="5"/>
      <c r="K58" s="5"/>
      <c r="L58" s="5"/>
      <c r="M58" s="5"/>
      <c r="N58" s="5"/>
      <c r="O58" s="25" t="s">
        <v>55</v>
      </c>
      <c r="P58" s="9" t="s">
        <v>83</v>
      </c>
      <c r="Q58" s="5">
        <v>4</v>
      </c>
      <c r="R58" s="5">
        <v>4</v>
      </c>
      <c r="S58" s="27">
        <v>4</v>
      </c>
      <c r="T58" s="28">
        <v>4</v>
      </c>
      <c r="U58" s="28">
        <v>4</v>
      </c>
      <c r="V58" s="28">
        <v>4</v>
      </c>
      <c r="W58" s="28">
        <f>Q58+R58+S58+T58+U58+V58</f>
        <v>24</v>
      </c>
      <c r="X58" s="5">
        <v>2021</v>
      </c>
    </row>
    <row r="59" spans="1:24" ht="39.75" customHeight="1">
      <c r="A59" s="11" t="s">
        <v>18</v>
      </c>
      <c r="B59" s="11">
        <v>1</v>
      </c>
      <c r="C59" s="11">
        <v>2</v>
      </c>
      <c r="D59" s="6">
        <v>1</v>
      </c>
      <c r="E59" s="11">
        <v>0</v>
      </c>
      <c r="F59" s="11">
        <v>4</v>
      </c>
      <c r="G59" s="5"/>
      <c r="H59" s="5"/>
      <c r="I59" s="5"/>
      <c r="J59" s="5"/>
      <c r="K59" s="5"/>
      <c r="L59" s="5"/>
      <c r="M59" s="5"/>
      <c r="N59" s="5"/>
      <c r="O59" s="24" t="s">
        <v>78</v>
      </c>
      <c r="P59" s="7" t="s">
        <v>15</v>
      </c>
      <c r="Q59" s="6" t="s">
        <v>69</v>
      </c>
      <c r="R59" s="6" t="s">
        <v>69</v>
      </c>
      <c r="S59" s="36" t="s">
        <v>31</v>
      </c>
      <c r="T59" s="6" t="s">
        <v>69</v>
      </c>
      <c r="U59" s="6" t="s">
        <v>69</v>
      </c>
      <c r="V59" s="6" t="s">
        <v>69</v>
      </c>
      <c r="W59" s="31" t="s">
        <v>31</v>
      </c>
      <c r="X59" s="6">
        <v>2021</v>
      </c>
    </row>
    <row r="60" spans="1:24" ht="15">
      <c r="A60" s="11" t="s">
        <v>18</v>
      </c>
      <c r="B60" s="11">
        <v>1</v>
      </c>
      <c r="C60" s="11">
        <v>2</v>
      </c>
      <c r="D60" s="6">
        <v>1</v>
      </c>
      <c r="E60" s="11">
        <v>0</v>
      </c>
      <c r="F60" s="11">
        <v>4</v>
      </c>
      <c r="G60" s="5"/>
      <c r="H60" s="5"/>
      <c r="I60" s="5"/>
      <c r="J60" s="5"/>
      <c r="K60" s="5"/>
      <c r="L60" s="5"/>
      <c r="M60" s="5"/>
      <c r="N60" s="5"/>
      <c r="O60" s="25" t="s">
        <v>32</v>
      </c>
      <c r="P60" s="9" t="s">
        <v>83</v>
      </c>
      <c r="Q60" s="5">
        <v>0</v>
      </c>
      <c r="R60" s="5">
        <v>0</v>
      </c>
      <c r="S60" s="27">
        <v>3</v>
      </c>
      <c r="T60" s="27">
        <v>0</v>
      </c>
      <c r="U60" s="27">
        <v>0</v>
      </c>
      <c r="V60" s="27">
        <v>0</v>
      </c>
      <c r="W60" s="27">
        <v>0</v>
      </c>
      <c r="X60" s="5">
        <v>2021</v>
      </c>
    </row>
    <row r="61" spans="1:24" ht="40.5">
      <c r="A61" s="11" t="s">
        <v>18</v>
      </c>
      <c r="B61" s="11">
        <v>1</v>
      </c>
      <c r="C61" s="11">
        <v>2</v>
      </c>
      <c r="D61" s="6">
        <v>2</v>
      </c>
      <c r="E61" s="11">
        <v>0</v>
      </c>
      <c r="F61" s="11">
        <v>0</v>
      </c>
      <c r="G61" s="5"/>
      <c r="H61" s="5"/>
      <c r="I61" s="5"/>
      <c r="J61" s="5"/>
      <c r="K61" s="5"/>
      <c r="L61" s="5"/>
      <c r="M61" s="5"/>
      <c r="N61" s="5"/>
      <c r="O61" s="29" t="s">
        <v>72</v>
      </c>
      <c r="P61" s="9"/>
      <c r="Q61" s="12">
        <f aca="true" t="shared" si="1" ref="Q61:W61">Q66+Q68</f>
        <v>0</v>
      </c>
      <c r="R61" s="12">
        <f t="shared" si="1"/>
        <v>0</v>
      </c>
      <c r="S61" s="12">
        <f t="shared" si="1"/>
        <v>0</v>
      </c>
      <c r="T61" s="12">
        <f t="shared" si="1"/>
        <v>0</v>
      </c>
      <c r="U61" s="12">
        <f t="shared" si="1"/>
        <v>0</v>
      </c>
      <c r="V61" s="12">
        <f t="shared" si="1"/>
        <v>40</v>
      </c>
      <c r="W61" s="12">
        <f t="shared" si="1"/>
        <v>40</v>
      </c>
      <c r="X61" s="5">
        <v>2021</v>
      </c>
    </row>
    <row r="62" spans="1:24" ht="25.5">
      <c r="A62" s="11" t="s">
        <v>18</v>
      </c>
      <c r="B62" s="11">
        <v>1</v>
      </c>
      <c r="C62" s="11">
        <v>2</v>
      </c>
      <c r="D62" s="6">
        <v>2</v>
      </c>
      <c r="E62" s="11">
        <v>0</v>
      </c>
      <c r="F62" s="11">
        <v>0</v>
      </c>
      <c r="G62" s="5"/>
      <c r="H62" s="5"/>
      <c r="I62" s="5"/>
      <c r="J62" s="5"/>
      <c r="K62" s="5"/>
      <c r="L62" s="5"/>
      <c r="M62" s="5"/>
      <c r="N62" s="5"/>
      <c r="O62" s="25" t="s">
        <v>89</v>
      </c>
      <c r="P62" s="9" t="s">
        <v>83</v>
      </c>
      <c r="Q62" s="5">
        <v>16</v>
      </c>
      <c r="R62" s="5">
        <v>8</v>
      </c>
      <c r="S62" s="27">
        <v>10</v>
      </c>
      <c r="T62" s="28">
        <v>8</v>
      </c>
      <c r="U62" s="28">
        <v>6</v>
      </c>
      <c r="V62" s="28">
        <v>4</v>
      </c>
      <c r="W62" s="28">
        <v>4</v>
      </c>
      <c r="X62" s="5">
        <v>2021</v>
      </c>
    </row>
    <row r="63" spans="1:24" ht="25.5">
      <c r="A63" s="11" t="s">
        <v>18</v>
      </c>
      <c r="B63" s="11">
        <v>1</v>
      </c>
      <c r="C63" s="11">
        <v>2</v>
      </c>
      <c r="D63" s="6">
        <v>2</v>
      </c>
      <c r="E63" s="11">
        <v>0</v>
      </c>
      <c r="F63" s="11">
        <v>0</v>
      </c>
      <c r="G63" s="5"/>
      <c r="H63" s="5"/>
      <c r="I63" s="5"/>
      <c r="J63" s="5"/>
      <c r="K63" s="5"/>
      <c r="L63" s="5"/>
      <c r="M63" s="5"/>
      <c r="N63" s="5"/>
      <c r="O63" s="25" t="s">
        <v>90</v>
      </c>
      <c r="P63" s="9" t="s">
        <v>83</v>
      </c>
      <c r="Q63" s="5">
        <v>0</v>
      </c>
      <c r="R63" s="5">
        <v>2</v>
      </c>
      <c r="S63" s="27">
        <v>5</v>
      </c>
      <c r="T63" s="28">
        <v>4</v>
      </c>
      <c r="U63" s="28">
        <v>3</v>
      </c>
      <c r="V63" s="28">
        <v>2</v>
      </c>
      <c r="W63" s="28">
        <v>2</v>
      </c>
      <c r="X63" s="5">
        <v>2021</v>
      </c>
    </row>
    <row r="64" spans="1:24" ht="51">
      <c r="A64" s="11" t="s">
        <v>18</v>
      </c>
      <c r="B64" s="11">
        <v>1</v>
      </c>
      <c r="C64" s="11">
        <v>2</v>
      </c>
      <c r="D64" s="6">
        <v>2</v>
      </c>
      <c r="E64" s="11">
        <v>0</v>
      </c>
      <c r="F64" s="11">
        <v>1</v>
      </c>
      <c r="G64" s="13"/>
      <c r="H64" s="13"/>
      <c r="I64" s="13"/>
      <c r="J64" s="13"/>
      <c r="K64" s="13"/>
      <c r="L64" s="13"/>
      <c r="M64" s="13"/>
      <c r="N64" s="13"/>
      <c r="O64" s="43" t="s">
        <v>73</v>
      </c>
      <c r="P64" s="7" t="s">
        <v>15</v>
      </c>
      <c r="Q64" s="6" t="s">
        <v>69</v>
      </c>
      <c r="R64" s="6" t="s">
        <v>69</v>
      </c>
      <c r="S64" s="36" t="s">
        <v>69</v>
      </c>
      <c r="T64" s="36" t="s">
        <v>69</v>
      </c>
      <c r="U64" s="36" t="s">
        <v>69</v>
      </c>
      <c r="V64" s="31" t="s">
        <v>31</v>
      </c>
      <c r="W64" s="31" t="s">
        <v>31</v>
      </c>
      <c r="X64" s="6">
        <v>2021</v>
      </c>
    </row>
    <row r="65" spans="1:24" ht="15">
      <c r="A65" s="11" t="s">
        <v>18</v>
      </c>
      <c r="B65" s="11">
        <v>1</v>
      </c>
      <c r="C65" s="11">
        <v>2</v>
      </c>
      <c r="D65" s="6">
        <v>2</v>
      </c>
      <c r="E65" s="11">
        <v>0</v>
      </c>
      <c r="F65" s="11">
        <v>1</v>
      </c>
      <c r="G65" s="13"/>
      <c r="H65" s="13"/>
      <c r="I65" s="13"/>
      <c r="J65" s="13"/>
      <c r="K65" s="13"/>
      <c r="L65" s="13"/>
      <c r="M65" s="13"/>
      <c r="N65" s="13"/>
      <c r="O65" s="35" t="s">
        <v>74</v>
      </c>
      <c r="P65" s="9" t="s">
        <v>83</v>
      </c>
      <c r="Q65" s="5">
        <v>0</v>
      </c>
      <c r="R65" s="5">
        <v>0</v>
      </c>
      <c r="S65" s="27">
        <v>0</v>
      </c>
      <c r="T65" s="27">
        <v>0</v>
      </c>
      <c r="U65" s="27">
        <v>0</v>
      </c>
      <c r="V65" s="28">
        <v>4</v>
      </c>
      <c r="W65" s="28">
        <v>4</v>
      </c>
      <c r="X65" s="5">
        <v>2021</v>
      </c>
    </row>
    <row r="66" spans="1:24" ht="38.25">
      <c r="A66" s="11" t="s">
        <v>18</v>
      </c>
      <c r="B66" s="11">
        <v>1</v>
      </c>
      <c r="C66" s="11">
        <v>2</v>
      </c>
      <c r="D66" s="6">
        <v>2</v>
      </c>
      <c r="E66" s="11">
        <v>0</v>
      </c>
      <c r="F66" s="11">
        <v>2</v>
      </c>
      <c r="G66" s="5"/>
      <c r="H66" s="5"/>
      <c r="I66" s="5"/>
      <c r="J66" s="5"/>
      <c r="K66" s="5"/>
      <c r="L66" s="5"/>
      <c r="M66" s="5"/>
      <c r="N66" s="5">
        <v>3</v>
      </c>
      <c r="O66" s="24" t="s">
        <v>81</v>
      </c>
      <c r="P66" s="7" t="s">
        <v>24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20</v>
      </c>
      <c r="W66" s="8">
        <v>20</v>
      </c>
      <c r="X66" s="6">
        <v>2021</v>
      </c>
    </row>
    <row r="67" spans="1:24" ht="15">
      <c r="A67" s="11" t="s">
        <v>18</v>
      </c>
      <c r="B67" s="11">
        <v>1</v>
      </c>
      <c r="C67" s="11">
        <v>2</v>
      </c>
      <c r="D67" s="6">
        <v>2</v>
      </c>
      <c r="E67" s="11">
        <v>0</v>
      </c>
      <c r="F67" s="11">
        <v>2</v>
      </c>
      <c r="G67" s="5" t="s">
        <v>19</v>
      </c>
      <c r="H67" s="5" t="s">
        <v>20</v>
      </c>
      <c r="I67" s="5">
        <v>1</v>
      </c>
      <c r="J67" s="5">
        <v>1</v>
      </c>
      <c r="K67" s="5">
        <v>2</v>
      </c>
      <c r="L67" s="5">
        <v>1</v>
      </c>
      <c r="M67" s="5">
        <v>0</v>
      </c>
      <c r="N67" s="5"/>
      <c r="O67" s="35" t="s">
        <v>75</v>
      </c>
      <c r="P67" s="9" t="s">
        <v>83</v>
      </c>
      <c r="Q67" s="5">
        <v>0</v>
      </c>
      <c r="R67" s="37">
        <v>0</v>
      </c>
      <c r="S67" s="37">
        <v>0</v>
      </c>
      <c r="T67" s="37">
        <v>0</v>
      </c>
      <c r="U67" s="37">
        <v>0</v>
      </c>
      <c r="V67" s="37">
        <v>1</v>
      </c>
      <c r="W67" s="37">
        <v>1</v>
      </c>
      <c r="X67" s="5">
        <v>2021</v>
      </c>
    </row>
    <row r="68" spans="1:24" ht="38.25">
      <c r="A68" s="11" t="s">
        <v>18</v>
      </c>
      <c r="B68" s="11">
        <v>1</v>
      </c>
      <c r="C68" s="11">
        <v>2</v>
      </c>
      <c r="D68" s="6">
        <v>2</v>
      </c>
      <c r="E68" s="11">
        <v>0</v>
      </c>
      <c r="F68" s="11">
        <v>3</v>
      </c>
      <c r="G68" s="5"/>
      <c r="H68" s="5"/>
      <c r="I68" s="5"/>
      <c r="J68" s="5"/>
      <c r="K68" s="5"/>
      <c r="L68" s="5"/>
      <c r="M68" s="5"/>
      <c r="N68" s="5">
        <v>3</v>
      </c>
      <c r="O68" s="24" t="s">
        <v>76</v>
      </c>
      <c r="P68" s="7" t="s">
        <v>24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20</v>
      </c>
      <c r="W68" s="8">
        <v>20</v>
      </c>
      <c r="X68" s="6">
        <v>2021</v>
      </c>
    </row>
    <row r="69" spans="1:24" ht="15">
      <c r="A69" s="11" t="s">
        <v>18</v>
      </c>
      <c r="B69" s="11">
        <v>1</v>
      </c>
      <c r="C69" s="11">
        <v>2</v>
      </c>
      <c r="D69" s="6">
        <v>2</v>
      </c>
      <c r="E69" s="11">
        <v>0</v>
      </c>
      <c r="F69" s="11">
        <v>3</v>
      </c>
      <c r="G69" s="5" t="s">
        <v>19</v>
      </c>
      <c r="H69" s="5" t="s">
        <v>20</v>
      </c>
      <c r="I69" s="5">
        <v>1</v>
      </c>
      <c r="J69" s="5">
        <v>1</v>
      </c>
      <c r="K69" s="5">
        <v>2</v>
      </c>
      <c r="L69" s="5">
        <v>1</v>
      </c>
      <c r="M69" s="5">
        <v>0</v>
      </c>
      <c r="N69" s="5"/>
      <c r="O69" s="35" t="s">
        <v>82</v>
      </c>
      <c r="P69" s="9" t="s">
        <v>83</v>
      </c>
      <c r="Q69" s="5">
        <v>0</v>
      </c>
      <c r="R69" s="37">
        <v>0</v>
      </c>
      <c r="S69" s="28">
        <v>0</v>
      </c>
      <c r="T69" s="28">
        <v>0</v>
      </c>
      <c r="U69" s="28">
        <v>0</v>
      </c>
      <c r="V69" s="28">
        <v>1800</v>
      </c>
      <c r="W69" s="28">
        <v>1800</v>
      </c>
      <c r="X69" s="5">
        <v>2021</v>
      </c>
    </row>
  </sheetData>
  <sheetProtection/>
  <mergeCells count="28">
    <mergeCell ref="S1:X1"/>
    <mergeCell ref="A3:X3"/>
    <mergeCell ref="A4:X4"/>
    <mergeCell ref="A2:X2"/>
    <mergeCell ref="N6:N8"/>
    <mergeCell ref="W7:W8"/>
    <mergeCell ref="U7:U8"/>
    <mergeCell ref="A5:X5"/>
    <mergeCell ref="G7:H8"/>
    <mergeCell ref="E7:F8"/>
    <mergeCell ref="W6:X6"/>
    <mergeCell ref="I7:I8"/>
    <mergeCell ref="J7:M7"/>
    <mergeCell ref="S7:S8"/>
    <mergeCell ref="X7:X8"/>
    <mergeCell ref="G6:M6"/>
    <mergeCell ref="O6:O8"/>
    <mergeCell ref="R7:R8"/>
    <mergeCell ref="Q7:Q8"/>
    <mergeCell ref="Q6:V6"/>
    <mergeCell ref="T7:T8"/>
    <mergeCell ref="A6:F6"/>
    <mergeCell ref="B7:B8"/>
    <mergeCell ref="D7:D8"/>
    <mergeCell ref="V7:V8"/>
    <mergeCell ref="P6:P8"/>
    <mergeCell ref="A7:A8"/>
    <mergeCell ref="C7:C8"/>
  </mergeCells>
  <printOptions/>
  <pageMargins left="0.7874015748031497" right="0.7874015748031497" top="1.3779527559055118" bottom="0.3937007874015748" header="0" footer="0"/>
  <pageSetup horizontalDpi="600" verticalDpi="600" orientation="landscape" paperSize="9" scale="64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degid</dc:creator>
  <cp:keywords/>
  <dc:description/>
  <cp:lastModifiedBy>*</cp:lastModifiedBy>
  <cp:lastPrinted>2019-05-20T05:55:20Z</cp:lastPrinted>
  <dcterms:created xsi:type="dcterms:W3CDTF">2015-05-25T08:06:57Z</dcterms:created>
  <dcterms:modified xsi:type="dcterms:W3CDTF">2019-06-03T12:53:14Z</dcterms:modified>
  <cp:category/>
  <cp:version/>
  <cp:contentType/>
  <cp:contentStatus/>
</cp:coreProperties>
</file>