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 3" sheetId="1" r:id="rId1"/>
    <sheet name="прил2" sheetId="2" r:id="rId2"/>
    <sheet name="прил 1" sheetId="3" r:id="rId3"/>
  </sheets>
  <definedNames>
    <definedName name="_xlnm.Print_Area" localSheetId="2">'прил 1'!$A$1:$T$225</definedName>
    <definedName name="_xlnm.Print_Area" localSheetId="1">'прил2'!$A$1:$K$168</definedName>
  </definedNames>
  <calcPr fullCalcOnLoad="1"/>
</workbook>
</file>

<file path=xl/sharedStrings.xml><?xml version="1.0" encoding="utf-8"?>
<sst xmlns="http://schemas.openxmlformats.org/spreadsheetml/2006/main" count="879" uniqueCount="280">
  <si>
    <t>Перечень аварийных многоквартийных домов</t>
  </si>
  <si>
    <t>№ п/п</t>
  </si>
  <si>
    <t>Адрес
МКД</t>
  </si>
  <si>
    <t>Документ,
подтверждающий
признание МКД
аварийным</t>
  </si>
  <si>
    <t>Планируемая дата  окончания
переселения</t>
  </si>
  <si>
    <t>Планируемая дата сноса/реконструкции МКД</t>
  </si>
  <si>
    <t>Общая площадь жилых
помещений МКД</t>
  </si>
  <si>
    <t>Количество расселяемых жилых
помещений</t>
  </si>
  <si>
    <t>Расселяемая площадь жилых
помещений</t>
  </si>
  <si>
    <t>Стоимость переселения граждан</t>
  </si>
  <si>
    <t xml:space="preserve">
</t>
  </si>
  <si>
    <t>Всего</t>
  </si>
  <si>
    <t>в том числе</t>
  </si>
  <si>
    <t>Всего:</t>
  </si>
  <si>
    <t>в том числе:</t>
  </si>
  <si>
    <t>Номер</t>
  </si>
  <si>
    <t>Дата</t>
  </si>
  <si>
    <t>частная
собственность</t>
  </si>
  <si>
    <t>муниципальная
собственность</t>
  </si>
  <si>
    <t>за счет средств
Фонда</t>
  </si>
  <si>
    <t>за счет средств
бюджета субъекта
Российской
Федерации</t>
  </si>
  <si>
    <t xml:space="preserve">
</t>
  </si>
  <si>
    <t>чел.</t>
  </si>
  <si>
    <t>кв.м</t>
  </si>
  <si>
    <t>ед.</t>
  </si>
  <si>
    <t>руб.</t>
  </si>
  <si>
    <t xml:space="preserve">
</t>
  </si>
  <si>
    <t>X</t>
  </si>
  <si>
    <t>ул. Железнодорожная, д. 4</t>
  </si>
  <si>
    <t> 31</t>
  </si>
  <si>
    <t>IV.2014 </t>
  </si>
  <si>
    <t>II.2015 </t>
  </si>
  <si>
    <t>ул. Комсомольская, д. 14А</t>
  </si>
  <si>
    <t>III.2015 </t>
  </si>
  <si>
    <t>IV.2015</t>
  </si>
  <si>
    <t>ул. Лесная, д. 12</t>
  </si>
  <si>
    <t>III.2017</t>
  </si>
  <si>
    <t>IV.2017</t>
  </si>
  <si>
    <t>ул. Лесная, д. 22</t>
  </si>
  <si>
    <t>ул. Лесная, д. 24/25</t>
  </si>
  <si>
    <t>III.2014 </t>
  </si>
  <si>
    <t>ул. Лесная, д. 28</t>
  </si>
  <si>
    <t>II.2015</t>
  </si>
  <si>
    <t>ул. Лесная, д. 34/26</t>
  </si>
  <si>
    <t>ул. Ломоносова, д. 3А</t>
  </si>
  <si>
    <t>III.2015</t>
  </si>
  <si>
    <t>ул. Ломоносова, д. 34/32</t>
  </si>
  <si>
    <t>ул. Профсоюзная, д. 2/29</t>
  </si>
  <si>
    <t>ул. Профсоюзная, д. 4</t>
  </si>
  <si>
    <t>ул. Профсоюзная, д. 36</t>
  </si>
  <si>
    <t>ул. Торцева, д. 23</t>
  </si>
  <si>
    <t>Ненокса ул.  Первомайская, д. 63</t>
  </si>
  <si>
    <t xml:space="preserve">ул. Советская, д. 10А             </t>
  </si>
  <si>
    <t xml:space="preserve">ул. Советская, д. 35А            </t>
  </si>
  <si>
    <t>I.2015 </t>
  </si>
  <si>
    <t xml:space="preserve">ул. Торцева, д. 43Б              </t>
  </si>
  <si>
    <t>ул. Ломоносова, д. 13А</t>
  </si>
  <si>
    <t>ул. Советская, д. 33 А</t>
  </si>
  <si>
    <t>IV.2016</t>
  </si>
  <si>
    <t>ул. Ломоносова, д. 20</t>
  </si>
  <si>
    <t xml:space="preserve">ул. Советская, д. 24 </t>
  </si>
  <si>
    <t xml:space="preserve">ул. Лесная, д. 30 </t>
  </si>
  <si>
    <t xml:space="preserve">ул. Республиканская, д. 38 </t>
  </si>
  <si>
    <t xml:space="preserve">Итого по этапу 2013 года без финансовой поддержки Фонда </t>
  </si>
  <si>
    <t>ул. Лесная, д. 44</t>
  </si>
  <si>
    <t>II.2016</t>
  </si>
  <si>
    <t>ул. Индустриальная, д. 40</t>
  </si>
  <si>
    <t>I.2016</t>
  </si>
  <si>
    <t>ул. Чехова, д. 14</t>
  </si>
  <si>
    <t>ул. Индустриальная, д. 32</t>
  </si>
  <si>
    <t>ул. Торцева, д. 43</t>
  </si>
  <si>
    <t>ул. Комсомольская, 14</t>
  </si>
  <si>
    <t>ул. Полярная, 11А</t>
  </si>
  <si>
    <t>ул. Профсоюзная, 6</t>
  </si>
  <si>
    <t>ул. Лесная, 43</t>
  </si>
  <si>
    <t>ул. Советская, 33А</t>
  </si>
  <si>
    <t>ул. Гайдара, д. 6</t>
  </si>
  <si>
    <t>ул. Республиканская, д. 29</t>
  </si>
  <si>
    <t>пр. Беломорский, д. 19</t>
  </si>
  <si>
    <t>пр. Беломорский, д. 36/15</t>
  </si>
  <si>
    <t>пр. Беломорский, д. 42/18</t>
  </si>
  <si>
    <t>ул. Железнодорожная, д. 4А</t>
  </si>
  <si>
    <t>ул. Индустриальная, д. 28/20</t>
  </si>
  <si>
    <t>ул. Индустриальная, д. 33</t>
  </si>
  <si>
    <t>ул. Индустриальная, д. 36/19</t>
  </si>
  <si>
    <t>ул. Лесная, д. 26/20</t>
  </si>
  <si>
    <t>ул. Полярная, д. 3</t>
  </si>
  <si>
    <t>ул. Полярная, д. 9А</t>
  </si>
  <si>
    <t>ул. Профсоюзная, д. 4Б</t>
  </si>
  <si>
    <t>ул. Профсоюзная, д. 12</t>
  </si>
  <si>
    <t>ул. Республиканская, д. 25</t>
  </si>
  <si>
    <t>ул. Республиканская, д. 38</t>
  </si>
  <si>
    <t>ул. Советская, д. 14</t>
  </si>
  <si>
    <t>ул. Советская, д. 24</t>
  </si>
  <si>
    <t>ул. Советская, д. 38/7</t>
  </si>
  <si>
    <t>ул. Торцева, д. 7</t>
  </si>
  <si>
    <t>ул. Торцева, д. 25</t>
  </si>
  <si>
    <t>ул. Торцева, д. 31</t>
  </si>
  <si>
    <t>ул. Торцева, д. 35</t>
  </si>
  <si>
    <t>ул. Торцева, д. 37/1</t>
  </si>
  <si>
    <t xml:space="preserve">ул. Ломоносова, д. 27/33    </t>
  </si>
  <si>
    <t>ул. Полярная, д. 35</t>
  </si>
  <si>
    <t>ул. Ломоносова, д. 36</t>
  </si>
  <si>
    <t>ул. Индустриальная, д. 45</t>
  </si>
  <si>
    <t>ул. Лесная, д. 38</t>
  </si>
  <si>
    <t>ул. Ломоносова, д. 4А</t>
  </si>
  <si>
    <t>ул. Профсоюзная, д. 10А</t>
  </si>
  <si>
    <t>ул. Торцева, д. 9</t>
  </si>
  <si>
    <t>ул. Тургенева, д. 11</t>
  </si>
  <si>
    <t>ул. Тургенева, 13</t>
  </si>
  <si>
    <t>ул.Чехова, 10</t>
  </si>
  <si>
    <t>ул.Полярная, 29А</t>
  </si>
  <si>
    <t>ул. Республиканская, 19</t>
  </si>
  <si>
    <t>ул. Республиканская, 9</t>
  </si>
  <si>
    <t>ул. Лесная, 19</t>
  </si>
  <si>
    <t>ул. Республиканская, 36</t>
  </si>
  <si>
    <t>ул. Ломоносова, 24/23</t>
  </si>
  <si>
    <t>ул. Торцева, 13</t>
  </si>
  <si>
    <t>ул. Ломоносова, 38</t>
  </si>
  <si>
    <t>ул.Беломорский, 17</t>
  </si>
  <si>
    <t>ул.Беломорский, 21/16</t>
  </si>
  <si>
    <t>ул.Беломорский, 56</t>
  </si>
  <si>
    <t>ул. Индустриальная, 20</t>
  </si>
  <si>
    <t xml:space="preserve">ул. Профсоюзная, д. 36 </t>
  </si>
  <si>
    <t>ул. Комсомольская, д. 14</t>
  </si>
  <si>
    <t>ул. Тургенева, д. 13</t>
  </si>
  <si>
    <t>ул. Чехова, д. 10</t>
  </si>
  <si>
    <t>пр. Беломорский, д. 17</t>
  </si>
  <si>
    <t>ул. Полярная, д. 29А</t>
  </si>
  <si>
    <t>Ненокса, ул. Заречная, д. 17</t>
  </si>
  <si>
    <t>28.02.2007, 31.03.2010</t>
  </si>
  <si>
    <t>Ненокса, ул. Первомайская, д. 67</t>
  </si>
  <si>
    <t>8,9</t>
  </si>
  <si>
    <t>Ненокса, ул. Первомайская, д. 67А</t>
  </si>
  <si>
    <t>10-13</t>
  </si>
  <si>
    <t>ул. Республиканская, д. 19</t>
  </si>
  <si>
    <t>ул. Республиканская, д. 9</t>
  </si>
  <si>
    <t>пр. Беломорский, д. 56</t>
  </si>
  <si>
    <t>ул. Лесная, д. 46</t>
  </si>
  <si>
    <t>ул. Ломоносова, д. 24/23</t>
  </si>
  <si>
    <t>ул. Профсоюзная, д. 6</t>
  </si>
  <si>
    <t>ул. Лесная, д. 19</t>
  </si>
  <si>
    <t>ул. Лесная, д. 30</t>
  </si>
  <si>
    <t>ул. Лесная, д. 36</t>
  </si>
  <si>
    <t>ул. Индустриальная, д. 42</t>
  </si>
  <si>
    <t>ул. Республиканская, д. 39</t>
  </si>
  <si>
    <t>ул. Республиканская, д. 46</t>
  </si>
  <si>
    <t>ул. Республиканская, д. 48</t>
  </si>
  <si>
    <t>ул. Республиканская, д. 27</t>
  </si>
  <si>
    <t>ул. Республиканская, д. 36</t>
  </si>
  <si>
    <t>ул. Пионерская, д. 13</t>
  </si>
  <si>
    <t>ул. Торцева, д. 41Б</t>
  </si>
  <si>
    <t>ул. Гайдара, д. 8</t>
  </si>
  <si>
    <t>ул. Лесная, д. 43</t>
  </si>
  <si>
    <t>ул. Торцева, д. 11</t>
  </si>
  <si>
    <t>ул. Торцева, д. 13</t>
  </si>
  <si>
    <t>ул. Водогон, д. 9</t>
  </si>
  <si>
    <t>Трудовой пер., д. 7</t>
  </si>
  <si>
    <t>ул. Лесная, д. 9</t>
  </si>
  <si>
    <t>ул. Индустриальная, д. 20</t>
  </si>
  <si>
    <t>ул. Ломоносова, д. 38</t>
  </si>
  <si>
    <t>ул. Комсомольская, д. 12</t>
  </si>
  <si>
    <t>ул. Полярная, д. 29Б</t>
  </si>
  <si>
    <t>Русановский пер., д. 9</t>
  </si>
  <si>
    <t>Русановский пер., д. 10</t>
  </si>
  <si>
    <t xml:space="preserve">Итого по этапу 2013 года с финансовой поддержкой Фонда </t>
  </si>
  <si>
    <t xml:space="preserve">Р Е Е С Т Р 
аварийных многоквартирных домов по способам переселения
</t>
  </si>
  <si>
    <t>Адрес МКД</t>
  </si>
  <si>
    <t>Строительство МКД</t>
  </si>
  <si>
    <t>Предоставление возмещения за жилые помещения у собственников</t>
  </si>
  <si>
    <t>Договор о развитии застроенной территории</t>
  </si>
  <si>
    <t>Другие</t>
  </si>
  <si>
    <t>Дополнительные источники финансирования</t>
  </si>
  <si>
    <t>Приобретение жилых</t>
  </si>
  <si>
    <t>Приобретение жилых помещений у</t>
  </si>
  <si>
    <t>Предоставление возмещения за жилые помещения у</t>
  </si>
  <si>
    <t>Расселяемая площадь</t>
  </si>
  <si>
    <t>Стоимость</t>
  </si>
  <si>
    <t>Площадь</t>
  </si>
  <si>
    <t>кв. м</t>
  </si>
  <si>
    <t>1.4 Итого по Северодвинск:</t>
  </si>
  <si>
    <t xml:space="preserve"> ул. Железнодорожная, д. 4</t>
  </si>
  <si>
    <t>г. Северодвинск, ул. Железнодорожная, д. 4</t>
  </si>
  <si>
    <t xml:space="preserve"> ул. Комсомольская, д.14, кор.а</t>
  </si>
  <si>
    <t>г. Северодвинск, ул. Комсомольская, д.14, кор.а</t>
  </si>
  <si>
    <t xml:space="preserve"> ул. Лесная, д. 12</t>
  </si>
  <si>
    <t xml:space="preserve"> ул. Лесная, д. 22</t>
  </si>
  <si>
    <t>г. Северодвинск, ул. Лесная, д. 22</t>
  </si>
  <si>
    <t xml:space="preserve"> ул. Лесная, д. 24/25</t>
  </si>
  <si>
    <t>г. Северодвинск, ул. Лесная, д. 24/25</t>
  </si>
  <si>
    <t xml:space="preserve"> ул. Лесная, д. 28</t>
  </si>
  <si>
    <t>г. Северодвинск, ул. Лесная, д. 28</t>
  </si>
  <si>
    <t xml:space="preserve"> ул. Лесная, д. 34/26</t>
  </si>
  <si>
    <t>г. Северодвинск, ул. Лесная, д. 34/26</t>
  </si>
  <si>
    <t>ул. Ломоносова, д. 3, кор.а</t>
  </si>
  <si>
    <t>г. Северодвинск, ул. Ломоносова, д. 3, кор.а</t>
  </si>
  <si>
    <t xml:space="preserve"> ул. Ломоносова, д. 34/32</t>
  </si>
  <si>
    <t>г. Северодвинск, ул. Ломоносова, д. 34/32</t>
  </si>
  <si>
    <t xml:space="preserve"> ул. Профсоюзная, д. 2/29</t>
  </si>
  <si>
    <t>г. Северодвинск, ул. Профсоюзная, д. 2/29</t>
  </si>
  <si>
    <t xml:space="preserve">  ул. Профсоюзная, д. 4</t>
  </si>
  <si>
    <t>г. Северодвинск,  ул. Профсоюзная, д. 4</t>
  </si>
  <si>
    <t xml:space="preserve"> ул. Профсоюзная, д. 36</t>
  </si>
  <si>
    <t>г. Северодвинск, ул. Профсоюзная, д. 36</t>
  </si>
  <si>
    <t xml:space="preserve"> ул. Торцева,  д. 23</t>
  </si>
  <si>
    <t>г. Северодвинск, ул. Торцева,  д. 23</t>
  </si>
  <si>
    <t>с. Ненокса, ул. Первомайская, д. 63</t>
  </si>
  <si>
    <t xml:space="preserve"> ул. Советская, д.10, кор.а</t>
  </si>
  <si>
    <t>г. Северодвинск, ул. Советская, д.10, кор.а</t>
  </si>
  <si>
    <t xml:space="preserve"> ул. Советская, д.35, кор.а</t>
  </si>
  <si>
    <t>г. Северодвинск, ул. Советская, д.35, кор.а</t>
  </si>
  <si>
    <t xml:space="preserve"> ул. Торцева, д. 43, кор.б</t>
  </si>
  <si>
    <t>г. Северодвинск, ул. Торцева, д. 43, кор.б</t>
  </si>
  <si>
    <t xml:space="preserve"> ул. Ломоносова, д. 13, кор. А</t>
  </si>
  <si>
    <t>г. Северодвинск, ул. Ломоносова, д. 13, кор. А</t>
  </si>
  <si>
    <t xml:space="preserve"> ул. Советская, д.33, кор.а</t>
  </si>
  <si>
    <t xml:space="preserve"> ул. Ломоносова, д. 20</t>
  </si>
  <si>
    <t xml:space="preserve"> ул. Советская, д.24</t>
  </si>
  <si>
    <t xml:space="preserve"> ул. Лесная, д. 30</t>
  </si>
  <si>
    <t>ул. Республиканская, 38</t>
  </si>
  <si>
    <t>ул. Советская, д.10, кор.а</t>
  </si>
  <si>
    <t xml:space="preserve">Площадь </t>
  </si>
  <si>
    <t>Всего по этапу 2015 года с финансовой поддержкой Фонда</t>
  </si>
  <si>
    <t>Всего по этапу 2016 года с финансовой поддержкой Фонда</t>
  </si>
  <si>
    <t>Всего по этапу 2014 года с финансовой поддержкой Фонда</t>
  </si>
  <si>
    <t>Всего по этапу 2013 года с финансовой поддержкой Фонда</t>
  </si>
  <si>
    <t xml:space="preserve"> Всего по этапу 2013 года  без финансовой поддержки Фонда</t>
  </si>
  <si>
    <t xml:space="preserve">Итого по этапу 2014 года с финансовой поддержкой Фонда </t>
  </si>
  <si>
    <t xml:space="preserve">Итого по этапу 2015 года с финансовой поддержкой Фонда 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</si>
  <si>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</si>
  <si>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</si>
  <si>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</si>
  <si>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</si>
  <si>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</si>
  <si>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</si>
  <si>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</si>
  <si>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2016 г.</t>
  </si>
  <si>
    <t>III.2016</t>
  </si>
  <si>
    <t>II.2017</t>
  </si>
  <si>
    <t>I.2017</t>
  </si>
  <si>
    <t>ул. Тургенева, д.13</t>
  </si>
  <si>
    <t>ул.Чехова, д. 10</t>
  </si>
  <si>
    <t>ул.Полярная, д.29А</t>
  </si>
  <si>
    <t>ул. Республиканская, д.19</t>
  </si>
  <si>
    <t>ул. Республиканская, д.9</t>
  </si>
  <si>
    <t>ул. Лесная, д.19</t>
  </si>
  <si>
    <t>ул. Республиканская, д.36</t>
  </si>
  <si>
    <t>ул. Ломоносова, д.24/23</t>
  </si>
  <si>
    <t>ул. Лесная, д.12</t>
  </si>
  <si>
    <t>ул. Торцева, д.13</t>
  </si>
  <si>
    <t>ул. Ломоносова, д.38</t>
  </si>
  <si>
    <t>ул.Беломорский, д.17</t>
  </si>
  <si>
    <t>ул.Беломорский, д.21/16</t>
  </si>
  <si>
    <t>ул.Беломорский, д.56</t>
  </si>
  <si>
    <t>ул. Индустриальная, д.20</t>
  </si>
  <si>
    <t>III 2015</t>
  </si>
  <si>
    <t xml:space="preserve">Итого по этапу 2016 года с финансовой поддержкой Фонда </t>
  </si>
  <si>
    <t>ул. Лесная, 12</t>
  </si>
  <si>
    <t>№</t>
  </si>
  <si>
    <t>2017 г</t>
  </si>
  <si>
    <t>ед</t>
  </si>
  <si>
    <t>2017 г.</t>
  </si>
  <si>
    <t>чел</t>
  </si>
  <si>
    <t>Кириллов Антон Михайлович</t>
  </si>
  <si>
    <t>58-00-29</t>
  </si>
  <si>
    <t>ул.Советская, д. 38/7</t>
  </si>
  <si>
    <t>ул.Советская, д.38/7</t>
  </si>
  <si>
    <t>за счет средств
местного бюджета</t>
  </si>
  <si>
    <t xml:space="preserve">Внебюджетные/дополнительные источники финансирования </t>
  </si>
  <si>
    <t>Приобретение жилых помещений у застройщика</t>
  </si>
  <si>
    <t>Планируемые показатели выполнения муниципальной программы по переселению граждан из аварийного жилищного фонда</t>
  </si>
  <si>
    <t>ИТОГО по муниципальному образованию "Северодвинск"за 2013 г.</t>
  </si>
  <si>
    <t>Муниципальное образование «Северодвинск»</t>
  </si>
  <si>
    <t>ПРИЛОЖЕНИЕ № 1
к муниципальной адресной программе 
"Переселение граждан из аварийного 
жилищного фонда на территории муниципального образования "Северодвинск" на 2013–2017 годы", утвержденной постановлением Администрации Северодвинска от 05.04.2013 № 117-па                                          ( в ред. от _____________№_____________)</t>
  </si>
  <si>
    <t>Число жителей, всего</t>
  </si>
  <si>
    <t>Число жителей, планируемых
 к переселению</t>
  </si>
  <si>
    <t>ПРИЛОЖЕНИЕ № 2
к муниципальной адресной программе 
"Переселение граждан из аварийного 
жилищного фонда на территории муниципального образования "Северодвинск" на 2013–2017 годы", утвержденной постановлением Администрации Северодвинска от 05.04.2013 № 117-па ( в ред. от _____________№_____________)</t>
  </si>
  <si>
    <t>Итого по муниципальному образованию  "Северодвинск" за 2013–2017 гг.</t>
  </si>
  <si>
    <t xml:space="preserve">ПРИЛОЖЕНИЕ № 3
к муниципальной адресной программе
«Переселение граждан из аварийного
жилищного фонда на территории
муниципального образования
«Северодвинск» на 2013–2017 годы», утвержденной постановлением Администрации Северодвинска от 05.04.2013         № 117-па                                                                                                                  ( в ред. от _____________№_____________)
</t>
  </si>
  <si>
    <t>ИТОГО по муниципальному образованию "Северодвинск" за 2013–2017 гг.: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</si>
</sst>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\ ###\ ###\ ##0.00"/>
    <numFmt numFmtId="181" formatCode="####\ ###\ ###\ ##0.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3" fontId="4" fillId="0" borderId="10" xfId="0" applyNumberFormat="1" applyFont="1" applyBorder="1" applyAlignment="1">
      <alignment horizontal="center" textRotation="90" wrapText="1"/>
    </xf>
    <xf numFmtId="4" fontId="4" fillId="0" borderId="10" xfId="0" applyNumberFormat="1" applyFont="1" applyBorder="1" applyAlignment="1">
      <alignment horizontal="center" textRotation="90" wrapText="1"/>
    </xf>
    <xf numFmtId="4" fontId="4" fillId="0" borderId="11" xfId="0" applyNumberFormat="1" applyFont="1" applyBorder="1" applyAlignment="1">
      <alignment textRotation="90" wrapText="1"/>
    </xf>
    <xf numFmtId="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53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9" borderId="0" xfId="0" applyNumberFormat="1" applyFont="1" applyFill="1" applyBorder="1" applyAlignment="1">
      <alignment horizontal="center" vertical="center" wrapText="1"/>
    </xf>
    <xf numFmtId="4" fontId="8" fillId="24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/>
    </xf>
    <xf numFmtId="4" fontId="8" fillId="0" borderId="0" xfId="0" applyNumberFormat="1" applyFont="1" applyBorder="1" applyAlignment="1">
      <alignment horizontal="center" vertical="center"/>
    </xf>
    <xf numFmtId="4" fontId="8" fillId="24" borderId="0" xfId="0" applyNumberFormat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vertical="center" wrapText="1"/>
    </xf>
    <xf numFmtId="4" fontId="8" fillId="25" borderId="0" xfId="0" applyNumberFormat="1" applyFont="1" applyFill="1" applyBorder="1" applyAlignment="1">
      <alignment horizontal="center" vertical="center" wrapText="1"/>
    </xf>
    <xf numFmtId="4" fontId="9" fillId="25" borderId="0" xfId="0" applyNumberFormat="1" applyFont="1" applyFill="1" applyBorder="1" applyAlignment="1">
      <alignment/>
    </xf>
    <xf numFmtId="4" fontId="8" fillId="25" borderId="0" xfId="0" applyNumberFormat="1" applyFont="1" applyFill="1" applyBorder="1" applyAlignment="1">
      <alignment horizontal="center"/>
    </xf>
    <xf numFmtId="0" fontId="0" fillId="25" borderId="0" xfId="0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center"/>
    </xf>
    <xf numFmtId="3" fontId="3" fillId="24" borderId="11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180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3" fillId="22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4" fontId="2" fillId="25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22" borderId="25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 wrapText="1"/>
    </xf>
    <xf numFmtId="0" fontId="8" fillId="9" borderId="0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1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" fontId="4" fillId="0" borderId="11" xfId="0" applyNumberFormat="1" applyFont="1" applyBorder="1" applyAlignment="1">
      <alignment horizontal="center" textRotation="90" wrapText="1"/>
    </xf>
    <xf numFmtId="1" fontId="4" fillId="0" borderId="33" xfId="0" applyNumberFormat="1" applyFont="1" applyBorder="1" applyAlignment="1">
      <alignment horizontal="center" textRotation="90" wrapText="1"/>
    </xf>
    <xf numFmtId="1" fontId="4" fillId="0" borderId="27" xfId="0" applyNumberFormat="1" applyFont="1" applyBorder="1" applyAlignment="1">
      <alignment horizontal="center" textRotation="90" wrapText="1"/>
    </xf>
    <xf numFmtId="4" fontId="4" fillId="0" borderId="25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textRotation="90"/>
    </xf>
    <xf numFmtId="3" fontId="4" fillId="0" borderId="27" xfId="0" applyNumberFormat="1" applyFont="1" applyBorder="1" applyAlignment="1">
      <alignment horizontal="center" textRotation="90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textRotation="90"/>
    </xf>
    <xf numFmtId="4" fontId="4" fillId="0" borderId="27" xfId="0" applyNumberFormat="1" applyFont="1" applyBorder="1" applyAlignment="1">
      <alignment horizontal="center" textRotation="90"/>
    </xf>
    <xf numFmtId="0" fontId="3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33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1" fontId="4" fillId="0" borderId="11" xfId="0" applyNumberFormat="1" applyFont="1" applyBorder="1" applyAlignment="1">
      <alignment horizontal="center" textRotation="90"/>
    </xf>
    <xf numFmtId="1" fontId="4" fillId="0" borderId="33" xfId="0" applyNumberFormat="1" applyFont="1" applyBorder="1" applyAlignment="1">
      <alignment horizontal="center" textRotation="90"/>
    </xf>
    <xf numFmtId="1" fontId="4" fillId="0" borderId="27" xfId="0" applyNumberFormat="1" applyFont="1" applyBorder="1" applyAlignment="1">
      <alignment horizontal="center" textRotation="90"/>
    </xf>
    <xf numFmtId="4" fontId="4" fillId="0" borderId="11" xfId="0" applyNumberFormat="1" applyFont="1" applyBorder="1" applyAlignment="1">
      <alignment horizontal="center" textRotation="90" wrapText="1"/>
    </xf>
    <xf numFmtId="4" fontId="4" fillId="0" borderId="33" xfId="0" applyNumberFormat="1" applyFont="1" applyBorder="1" applyAlignment="1">
      <alignment horizontal="center" textRotation="90" wrapText="1"/>
    </xf>
    <xf numFmtId="4" fontId="4" fillId="0" borderId="27" xfId="0" applyNumberFormat="1" applyFont="1" applyBorder="1" applyAlignment="1">
      <alignment horizontal="center" textRotation="90" wrapText="1"/>
    </xf>
    <xf numFmtId="4" fontId="5" fillId="0" borderId="19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4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17.57421875" style="0" customWidth="1"/>
    <col min="3" max="3" width="10.421875" style="0" customWidth="1"/>
  </cols>
  <sheetData>
    <row r="2" spans="2:20" ht="12.75" customHeight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10"/>
      <c r="P2" s="169"/>
      <c r="Q2" s="169"/>
      <c r="R2" s="169"/>
      <c r="S2" s="169"/>
      <c r="T2" s="169"/>
    </row>
    <row r="3" spans="2:20" ht="12.7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12"/>
      <c r="P3" s="176" t="s">
        <v>278</v>
      </c>
      <c r="Q3" s="176"/>
      <c r="R3" s="176"/>
      <c r="S3" s="176"/>
      <c r="T3" s="176"/>
    </row>
    <row r="4" spans="2:20" ht="12.7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12"/>
      <c r="P4" s="176"/>
      <c r="Q4" s="176"/>
      <c r="R4" s="176"/>
      <c r="S4" s="176"/>
      <c r="T4" s="176"/>
    </row>
    <row r="5" spans="2:20" ht="12.7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12"/>
      <c r="P5" s="176"/>
      <c r="Q5" s="176"/>
      <c r="R5" s="176"/>
      <c r="S5" s="176"/>
      <c r="T5" s="176"/>
    </row>
    <row r="6" spans="2:20" ht="12.75" customHeight="1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12"/>
      <c r="P6" s="176"/>
      <c r="Q6" s="176"/>
      <c r="R6" s="176"/>
      <c r="S6" s="176"/>
      <c r="T6" s="176"/>
    </row>
    <row r="7" spans="2:20" ht="12.75" customHeight="1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12"/>
      <c r="P7" s="176"/>
      <c r="Q7" s="176"/>
      <c r="R7" s="176"/>
      <c r="S7" s="176"/>
      <c r="T7" s="176"/>
    </row>
    <row r="8" spans="2:20" ht="12.75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12"/>
      <c r="P8" s="176"/>
      <c r="Q8" s="176"/>
      <c r="R8" s="176"/>
      <c r="S8" s="176"/>
      <c r="T8" s="176"/>
    </row>
    <row r="9" spans="2:20" ht="12.7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12"/>
      <c r="P9" s="176"/>
      <c r="Q9" s="176"/>
      <c r="R9" s="176"/>
      <c r="S9" s="176"/>
      <c r="T9" s="176"/>
    </row>
    <row r="10" spans="2:20" ht="12.75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12"/>
      <c r="P10" s="176"/>
      <c r="Q10" s="176"/>
      <c r="R10" s="176"/>
      <c r="S10" s="176"/>
      <c r="T10" s="176"/>
    </row>
    <row r="11" spans="2:20" ht="12.75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12"/>
      <c r="P11" s="176"/>
      <c r="Q11" s="176"/>
      <c r="R11" s="176"/>
      <c r="S11" s="176"/>
      <c r="T11" s="176"/>
    </row>
    <row r="12" spans="2:20" ht="12.75" customHeight="1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2:20" ht="12.75" customHeight="1">
      <c r="B13" s="170" t="s">
        <v>270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12.75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2:20" ht="12.75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ht="13.5" thickBot="1">
      <c r="B16" s="117"/>
      <c r="C16" s="117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2:20" ht="13.5" thickBot="1">
      <c r="B17" s="163" t="s">
        <v>229</v>
      </c>
      <c r="C17" s="113"/>
      <c r="D17" s="173" t="s">
        <v>230</v>
      </c>
      <c r="E17" s="174"/>
      <c r="F17" s="174"/>
      <c r="G17" s="174"/>
      <c r="H17" s="175"/>
      <c r="I17" s="173" t="s">
        <v>231</v>
      </c>
      <c r="J17" s="174"/>
      <c r="K17" s="174"/>
      <c r="L17" s="174"/>
      <c r="M17" s="174"/>
      <c r="N17" s="175"/>
      <c r="O17" s="111"/>
      <c r="P17" s="173" t="s">
        <v>232</v>
      </c>
      <c r="Q17" s="174"/>
      <c r="R17" s="174"/>
      <c r="S17" s="174"/>
      <c r="T17" s="175"/>
    </row>
    <row r="18" spans="2:20" ht="13.5" thickBot="1">
      <c r="B18" s="171"/>
      <c r="C18" s="107" t="s">
        <v>233</v>
      </c>
      <c r="D18" s="98" t="s">
        <v>234</v>
      </c>
      <c r="E18" s="98" t="s">
        <v>235</v>
      </c>
      <c r="F18" s="98" t="s">
        <v>236</v>
      </c>
      <c r="G18" s="98" t="s">
        <v>259</v>
      </c>
      <c r="H18" s="98" t="s">
        <v>11</v>
      </c>
      <c r="I18" s="98">
        <v>2013</v>
      </c>
      <c r="J18" s="97" t="s">
        <v>234</v>
      </c>
      <c r="K18" s="98" t="s">
        <v>235</v>
      </c>
      <c r="L18" s="98" t="s">
        <v>236</v>
      </c>
      <c r="M18" s="105" t="s">
        <v>261</v>
      </c>
      <c r="N18" s="107" t="s">
        <v>11</v>
      </c>
      <c r="O18" s="98" t="s">
        <v>233</v>
      </c>
      <c r="P18" s="98" t="s">
        <v>234</v>
      </c>
      <c r="Q18" s="98" t="s">
        <v>235</v>
      </c>
      <c r="R18" s="98" t="s">
        <v>236</v>
      </c>
      <c r="S18" s="98" t="s">
        <v>261</v>
      </c>
      <c r="T18" s="98" t="s">
        <v>11</v>
      </c>
    </row>
    <row r="19" spans="2:20" ht="13.5" thickBot="1">
      <c r="B19" s="172"/>
      <c r="C19" s="107" t="s">
        <v>179</v>
      </c>
      <c r="D19" s="107" t="s">
        <v>179</v>
      </c>
      <c r="E19" s="107" t="s">
        <v>179</v>
      </c>
      <c r="F19" s="107" t="s">
        <v>179</v>
      </c>
      <c r="G19" s="107" t="s">
        <v>179</v>
      </c>
      <c r="H19" s="107" t="s">
        <v>179</v>
      </c>
      <c r="I19" s="100" t="s">
        <v>260</v>
      </c>
      <c r="J19" s="99" t="s">
        <v>24</v>
      </c>
      <c r="K19" s="100" t="s">
        <v>24</v>
      </c>
      <c r="L19" s="100" t="s">
        <v>24</v>
      </c>
      <c r="M19" s="106" t="s">
        <v>24</v>
      </c>
      <c r="N19" s="108" t="s">
        <v>24</v>
      </c>
      <c r="O19" s="100" t="s">
        <v>262</v>
      </c>
      <c r="P19" s="100" t="s">
        <v>22</v>
      </c>
      <c r="Q19" s="100" t="s">
        <v>22</v>
      </c>
      <c r="R19" s="100" t="s">
        <v>22</v>
      </c>
      <c r="S19" s="100" t="s">
        <v>22</v>
      </c>
      <c r="T19" s="100" t="s">
        <v>22</v>
      </c>
    </row>
    <row r="20" spans="2:20" ht="13.5" thickBot="1">
      <c r="B20" s="107">
        <v>1</v>
      </c>
      <c r="C20" s="98">
        <v>2</v>
      </c>
      <c r="D20" s="98">
        <v>3</v>
      </c>
      <c r="E20" s="107">
        <v>4</v>
      </c>
      <c r="F20" s="98">
        <v>5</v>
      </c>
      <c r="G20" s="107">
        <v>6</v>
      </c>
      <c r="H20" s="98">
        <v>7</v>
      </c>
      <c r="I20" s="98">
        <v>8</v>
      </c>
      <c r="J20" s="107">
        <v>9</v>
      </c>
      <c r="K20" s="98">
        <v>10</v>
      </c>
      <c r="L20" s="107">
        <v>11</v>
      </c>
      <c r="M20" s="98">
        <v>12</v>
      </c>
      <c r="N20" s="107">
        <v>13</v>
      </c>
      <c r="O20" s="98">
        <v>14</v>
      </c>
      <c r="P20" s="98">
        <v>15</v>
      </c>
      <c r="Q20" s="107">
        <v>16</v>
      </c>
      <c r="R20" s="98">
        <v>17</v>
      </c>
      <c r="S20" s="107">
        <v>18</v>
      </c>
      <c r="T20" s="98">
        <v>19</v>
      </c>
    </row>
    <row r="21" spans="2:20" ht="24.75" customHeight="1">
      <c r="B21" s="163" t="s">
        <v>272</v>
      </c>
      <c r="C21" s="156">
        <v>0</v>
      </c>
      <c r="D21" s="252">
        <v>1051.8</v>
      </c>
      <c r="E21" s="158">
        <v>7188.9</v>
      </c>
      <c r="F21" s="158">
        <v>5159.2</v>
      </c>
      <c r="G21" s="158">
        <v>31886.02</v>
      </c>
      <c r="H21" s="161">
        <v>45285.92</v>
      </c>
      <c r="I21" s="254">
        <v>0</v>
      </c>
      <c r="J21" s="161">
        <v>24</v>
      </c>
      <c r="K21" s="161">
        <v>173</v>
      </c>
      <c r="L21" s="161">
        <v>119</v>
      </c>
      <c r="M21" s="161">
        <v>814</v>
      </c>
      <c r="N21" s="166">
        <v>1130</v>
      </c>
      <c r="O21" s="158">
        <v>0</v>
      </c>
      <c r="P21" s="161">
        <v>61</v>
      </c>
      <c r="Q21" s="161">
        <v>517</v>
      </c>
      <c r="R21" s="160">
        <v>306</v>
      </c>
      <c r="S21" s="160">
        <v>1951</v>
      </c>
      <c r="T21" s="160">
        <v>2835</v>
      </c>
    </row>
    <row r="22" spans="2:20" ht="13.5" thickBot="1">
      <c r="B22" s="164"/>
      <c r="C22" s="157"/>
      <c r="D22" s="253"/>
      <c r="E22" s="159"/>
      <c r="F22" s="159"/>
      <c r="G22" s="159"/>
      <c r="H22" s="155"/>
      <c r="I22" s="255"/>
      <c r="J22" s="155"/>
      <c r="K22" s="155"/>
      <c r="L22" s="155"/>
      <c r="M22" s="155"/>
      <c r="N22" s="167"/>
      <c r="O22" s="159"/>
      <c r="P22" s="155"/>
      <c r="Q22" s="155"/>
      <c r="R22" s="165"/>
      <c r="S22" s="165"/>
      <c r="T22" s="165"/>
    </row>
    <row r="27" spans="2:3" ht="12.75">
      <c r="B27" s="162"/>
      <c r="C27" s="162"/>
    </row>
    <row r="28" spans="2:3" ht="12.75">
      <c r="B28" s="162"/>
      <c r="C28" s="162"/>
    </row>
    <row r="49" spans="2:3" ht="12.75">
      <c r="B49" s="162" t="s">
        <v>263</v>
      </c>
      <c r="C49" s="162"/>
    </row>
    <row r="50" spans="2:3" ht="12.75">
      <c r="B50" s="162" t="s">
        <v>264</v>
      </c>
      <c r="C50" s="162"/>
    </row>
    <row r="51" spans="2:3" ht="12.75">
      <c r="B51" s="162"/>
      <c r="C51" s="162"/>
    </row>
    <row r="52" spans="2:3" ht="12.75">
      <c r="B52" s="162"/>
      <c r="C52" s="162"/>
    </row>
    <row r="53" spans="2:3" ht="12.75">
      <c r="B53" s="162"/>
      <c r="C53" s="162"/>
    </row>
    <row r="54" spans="2:3" ht="12.75">
      <c r="B54" s="162"/>
      <c r="C54" s="162"/>
    </row>
  </sheetData>
  <sheetProtection/>
  <mergeCells count="45">
    <mergeCell ref="B49:C49"/>
    <mergeCell ref="B50:C50"/>
    <mergeCell ref="B51:C51"/>
    <mergeCell ref="B52:C52"/>
    <mergeCell ref="B53:C53"/>
    <mergeCell ref="B54:C54"/>
    <mergeCell ref="P2:T2"/>
    <mergeCell ref="P3:T11"/>
    <mergeCell ref="B4:N4"/>
    <mergeCell ref="B5:N5"/>
    <mergeCell ref="B2:N2"/>
    <mergeCell ref="B3:N3"/>
    <mergeCell ref="B10:N10"/>
    <mergeCell ref="B11:N11"/>
    <mergeCell ref="B17:B19"/>
    <mergeCell ref="P17:T17"/>
    <mergeCell ref="D17:H17"/>
    <mergeCell ref="I17:N17"/>
    <mergeCell ref="B6:N6"/>
    <mergeCell ref="B7:N7"/>
    <mergeCell ref="B12:T12"/>
    <mergeCell ref="B13:T15"/>
    <mergeCell ref="B8:N8"/>
    <mergeCell ref="B9:N9"/>
    <mergeCell ref="T21:T22"/>
    <mergeCell ref="G21:G22"/>
    <mergeCell ref="M21:M22"/>
    <mergeCell ref="S21:S22"/>
    <mergeCell ref="N21:N22"/>
    <mergeCell ref="Q21:Q22"/>
    <mergeCell ref="R21:R22"/>
    <mergeCell ref="H21:H22"/>
    <mergeCell ref="J21:J22"/>
    <mergeCell ref="K21:K22"/>
    <mergeCell ref="E21:E22"/>
    <mergeCell ref="P21:P22"/>
    <mergeCell ref="L21:L22"/>
    <mergeCell ref="C21:C22"/>
    <mergeCell ref="I21:I22"/>
    <mergeCell ref="O21:O22"/>
    <mergeCell ref="F21:F22"/>
    <mergeCell ref="B27:C27"/>
    <mergeCell ref="B28:C28"/>
    <mergeCell ref="B21:B22"/>
    <mergeCell ref="D21:D2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943"/>
  <sheetViews>
    <sheetView zoomScalePageLayoutView="0" workbookViewId="0" topLeftCell="A1">
      <selection activeCell="J155" sqref="J155"/>
    </sheetView>
  </sheetViews>
  <sheetFormatPr defaultColWidth="9.140625" defaultRowHeight="25.5" customHeight="1"/>
  <cols>
    <col min="1" max="1" width="5.00390625" style="0" customWidth="1"/>
    <col min="2" max="2" width="36.140625" style="0" customWidth="1"/>
    <col min="3" max="3" width="9.28125" style="0" bestFit="1" customWidth="1"/>
    <col min="4" max="4" width="14.8515625" style="0" bestFit="1" customWidth="1"/>
    <col min="5" max="5" width="9.28125" style="0" bestFit="1" customWidth="1"/>
    <col min="6" max="6" width="14.8515625" style="0" bestFit="1" customWidth="1"/>
    <col min="7" max="7" width="11.140625" style="0" customWidth="1"/>
    <col min="8" max="8" width="11.28125" style="0" bestFit="1" customWidth="1"/>
    <col min="9" max="9" width="9.28125" style="0" bestFit="1" customWidth="1"/>
    <col min="10" max="10" width="13.421875" style="0" bestFit="1" customWidth="1"/>
    <col min="11" max="11" width="13.00390625" style="0" bestFit="1" customWidth="1"/>
    <col min="14" max="15" width="0" style="0" hidden="1" customWidth="1"/>
    <col min="16" max="16" width="9.28125" style="0" hidden="1" customWidth="1"/>
    <col min="17" max="17" width="10.7109375" style="0" hidden="1" customWidth="1"/>
    <col min="18" max="18" width="9.28125" style="0" hidden="1" customWidth="1"/>
    <col min="19" max="19" width="10.7109375" style="0" hidden="1" customWidth="1"/>
    <col min="20" max="20" width="9.28125" style="0" hidden="1" customWidth="1"/>
    <col min="21" max="21" width="11.8515625" style="0" hidden="1" customWidth="1"/>
    <col min="22" max="22" width="9.28125" style="0" hidden="1" customWidth="1"/>
    <col min="23" max="23" width="9.7109375" style="0" hidden="1" customWidth="1"/>
    <col min="24" max="25" width="9.28125" style="0" hidden="1" customWidth="1"/>
    <col min="26" max="29" width="9.140625" style="0" hidden="1" customWidth="1"/>
    <col min="30" max="30" width="12.421875" style="0" hidden="1" customWidth="1"/>
    <col min="31" max="34" width="0" style="0" hidden="1" customWidth="1"/>
    <col min="35" max="35" width="9.28125" style="0" hidden="1" customWidth="1"/>
    <col min="36" max="36" width="9.421875" style="0" hidden="1" customWidth="1"/>
    <col min="37" max="37" width="9.28125" style="0" hidden="1" customWidth="1"/>
    <col min="38" max="38" width="9.421875" style="0" hidden="1" customWidth="1"/>
    <col min="39" max="39" width="9.28125" style="0" hidden="1" customWidth="1"/>
    <col min="40" max="40" width="12.140625" style="0" hidden="1" customWidth="1"/>
    <col min="41" max="41" width="9.28125" style="0" hidden="1" customWidth="1"/>
    <col min="42" max="42" width="11.00390625" style="0" hidden="1" customWidth="1"/>
    <col min="43" max="43" width="9.28125" style="0" hidden="1" customWidth="1"/>
    <col min="44" max="44" width="10.7109375" style="0" hidden="1" customWidth="1"/>
    <col min="45" max="48" width="9.28125" style="0" hidden="1" customWidth="1"/>
    <col min="49" max="49" width="12.00390625" style="0" hidden="1" customWidth="1"/>
    <col min="50" max="61" width="0" style="0" hidden="1" customWidth="1"/>
  </cols>
  <sheetData>
    <row r="1" spans="9:11" ht="50.25" customHeight="1">
      <c r="I1" s="185" t="s">
        <v>276</v>
      </c>
      <c r="J1" s="185"/>
      <c r="K1" s="185"/>
    </row>
    <row r="2" spans="9:11" ht="101.25" customHeight="1">
      <c r="I2" s="185"/>
      <c r="J2" s="185"/>
      <c r="K2" s="185"/>
    </row>
    <row r="3" spans="1:11" ht="37.5" customHeight="1" thickBot="1">
      <c r="A3" s="200" t="s">
        <v>166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49" ht="52.5" customHeight="1">
      <c r="A4" s="201" t="s">
        <v>1</v>
      </c>
      <c r="B4" s="201" t="s">
        <v>167</v>
      </c>
      <c r="C4" s="203" t="s">
        <v>11</v>
      </c>
      <c r="D4" s="204"/>
      <c r="E4" s="203" t="s">
        <v>168</v>
      </c>
      <c r="F4" s="205"/>
      <c r="G4" s="203" t="s">
        <v>269</v>
      </c>
      <c r="H4" s="205"/>
      <c r="I4" s="203" t="s">
        <v>169</v>
      </c>
      <c r="J4" s="205"/>
      <c r="K4" s="186" t="s">
        <v>172</v>
      </c>
      <c r="N4" s="197" t="s">
        <v>1</v>
      </c>
      <c r="O4" s="197" t="s">
        <v>167</v>
      </c>
      <c r="P4" s="192" t="s">
        <v>11</v>
      </c>
      <c r="Q4" s="199"/>
      <c r="R4" s="192" t="s">
        <v>168</v>
      </c>
      <c r="S4" s="199"/>
      <c r="T4" s="192" t="s">
        <v>173</v>
      </c>
      <c r="U4" s="199"/>
      <c r="V4" s="192" t="s">
        <v>174</v>
      </c>
      <c r="W4" s="199"/>
      <c r="X4" s="192" t="s">
        <v>175</v>
      </c>
      <c r="Y4" s="199"/>
      <c r="Z4" s="192" t="s">
        <v>170</v>
      </c>
      <c r="AA4" s="193"/>
      <c r="AB4" s="194" t="s">
        <v>171</v>
      </c>
      <c r="AC4" s="193"/>
      <c r="AD4" s="195" t="s">
        <v>172</v>
      </c>
      <c r="AG4" s="197" t="s">
        <v>1</v>
      </c>
      <c r="AH4" s="197" t="s">
        <v>167</v>
      </c>
      <c r="AI4" s="192" t="s">
        <v>11</v>
      </c>
      <c r="AJ4" s="199"/>
      <c r="AK4" s="192" t="s">
        <v>168</v>
      </c>
      <c r="AL4" s="199"/>
      <c r="AM4" s="192" t="s">
        <v>173</v>
      </c>
      <c r="AN4" s="199"/>
      <c r="AO4" s="192" t="s">
        <v>174</v>
      </c>
      <c r="AP4" s="199"/>
      <c r="AQ4" s="192" t="s">
        <v>175</v>
      </c>
      <c r="AR4" s="199"/>
      <c r="AS4" s="192" t="s">
        <v>170</v>
      </c>
      <c r="AT4" s="193"/>
      <c r="AU4" s="194" t="s">
        <v>171</v>
      </c>
      <c r="AV4" s="193"/>
      <c r="AW4" s="195" t="s">
        <v>172</v>
      </c>
    </row>
    <row r="5" spans="1:49" ht="61.5" customHeight="1" thickBot="1">
      <c r="A5" s="202"/>
      <c r="B5" s="202"/>
      <c r="C5" s="24" t="s">
        <v>176</v>
      </c>
      <c r="D5" s="24" t="s">
        <v>177</v>
      </c>
      <c r="E5" s="24" t="s">
        <v>178</v>
      </c>
      <c r="F5" s="24" t="s">
        <v>177</v>
      </c>
      <c r="G5" s="24" t="s">
        <v>221</v>
      </c>
      <c r="H5" s="24" t="s">
        <v>177</v>
      </c>
      <c r="I5" s="24" t="s">
        <v>178</v>
      </c>
      <c r="J5" s="24" t="s">
        <v>177</v>
      </c>
      <c r="K5" s="187"/>
      <c r="N5" s="198"/>
      <c r="O5" s="198"/>
      <c r="P5" s="26" t="s">
        <v>176</v>
      </c>
      <c r="Q5" s="26" t="s">
        <v>177</v>
      </c>
      <c r="R5" s="26" t="s">
        <v>178</v>
      </c>
      <c r="S5" s="26" t="s">
        <v>177</v>
      </c>
      <c r="T5" s="26" t="s">
        <v>178</v>
      </c>
      <c r="U5" s="26" t="s">
        <v>177</v>
      </c>
      <c r="V5" s="26" t="s">
        <v>178</v>
      </c>
      <c r="W5" s="26" t="s">
        <v>177</v>
      </c>
      <c r="X5" s="26" t="s">
        <v>178</v>
      </c>
      <c r="Y5" s="26" t="s">
        <v>177</v>
      </c>
      <c r="Z5" s="26" t="s">
        <v>177</v>
      </c>
      <c r="AA5" s="26" t="s">
        <v>178</v>
      </c>
      <c r="AB5" s="26" t="s">
        <v>177</v>
      </c>
      <c r="AC5" s="26" t="s">
        <v>178</v>
      </c>
      <c r="AD5" s="196"/>
      <c r="AG5" s="198"/>
      <c r="AH5" s="198"/>
      <c r="AI5" s="26" t="s">
        <v>176</v>
      </c>
      <c r="AJ5" s="26" t="s">
        <v>177</v>
      </c>
      <c r="AK5" s="26" t="s">
        <v>178</v>
      </c>
      <c r="AL5" s="26" t="s">
        <v>177</v>
      </c>
      <c r="AM5" s="26" t="s">
        <v>178</v>
      </c>
      <c r="AN5" s="26" t="s">
        <v>177</v>
      </c>
      <c r="AO5" s="26" t="s">
        <v>178</v>
      </c>
      <c r="AP5" s="26" t="s">
        <v>177</v>
      </c>
      <c r="AQ5" s="26" t="s">
        <v>178</v>
      </c>
      <c r="AR5" s="26" t="s">
        <v>177</v>
      </c>
      <c r="AS5" s="26" t="s">
        <v>177</v>
      </c>
      <c r="AT5" s="26" t="s">
        <v>178</v>
      </c>
      <c r="AU5" s="26" t="s">
        <v>177</v>
      </c>
      <c r="AV5" s="26" t="s">
        <v>178</v>
      </c>
      <c r="AW5" s="196"/>
    </row>
    <row r="6" spans="1:49" ht="25.5" customHeight="1" thickBot="1">
      <c r="A6" s="23"/>
      <c r="B6" s="27"/>
      <c r="C6" s="23" t="s">
        <v>179</v>
      </c>
      <c r="D6" s="23" t="s">
        <v>25</v>
      </c>
      <c r="E6" s="23" t="s">
        <v>179</v>
      </c>
      <c r="F6" s="23" t="s">
        <v>25</v>
      </c>
      <c r="G6" s="23" t="s">
        <v>25</v>
      </c>
      <c r="H6" s="23" t="s">
        <v>179</v>
      </c>
      <c r="I6" s="23" t="s">
        <v>179</v>
      </c>
      <c r="J6" s="23" t="s">
        <v>25</v>
      </c>
      <c r="K6" s="23" t="s">
        <v>25</v>
      </c>
      <c r="N6" s="25"/>
      <c r="O6" s="28"/>
      <c r="P6" s="29" t="s">
        <v>179</v>
      </c>
      <c r="Q6" s="29" t="s">
        <v>25</v>
      </c>
      <c r="R6" s="29" t="s">
        <v>179</v>
      </c>
      <c r="S6" s="29" t="s">
        <v>25</v>
      </c>
      <c r="T6" s="29" t="s">
        <v>179</v>
      </c>
      <c r="U6" s="29" t="s">
        <v>25</v>
      </c>
      <c r="V6" s="29" t="s">
        <v>179</v>
      </c>
      <c r="W6" s="29" t="s">
        <v>25</v>
      </c>
      <c r="X6" s="29" t="s">
        <v>179</v>
      </c>
      <c r="Y6" s="29" t="s">
        <v>25</v>
      </c>
      <c r="Z6" s="29" t="s">
        <v>25</v>
      </c>
      <c r="AA6" s="29" t="s">
        <v>179</v>
      </c>
      <c r="AB6" s="29" t="s">
        <v>25</v>
      </c>
      <c r="AC6" s="29" t="s">
        <v>179</v>
      </c>
      <c r="AD6" s="29" t="s">
        <v>25</v>
      </c>
      <c r="AG6" s="25"/>
      <c r="AH6" s="28"/>
      <c r="AI6" s="29" t="s">
        <v>179</v>
      </c>
      <c r="AJ6" s="29" t="s">
        <v>25</v>
      </c>
      <c r="AK6" s="29" t="s">
        <v>179</v>
      </c>
      <c r="AL6" s="29" t="s">
        <v>25</v>
      </c>
      <c r="AM6" s="29" t="s">
        <v>179</v>
      </c>
      <c r="AN6" s="29" t="s">
        <v>25</v>
      </c>
      <c r="AO6" s="29" t="s">
        <v>179</v>
      </c>
      <c r="AP6" s="29" t="s">
        <v>25</v>
      </c>
      <c r="AQ6" s="29" t="s">
        <v>179</v>
      </c>
      <c r="AR6" s="29" t="s">
        <v>25</v>
      </c>
      <c r="AS6" s="29" t="s">
        <v>25</v>
      </c>
      <c r="AT6" s="29" t="s">
        <v>179</v>
      </c>
      <c r="AU6" s="29" t="s">
        <v>25</v>
      </c>
      <c r="AV6" s="29" t="s">
        <v>179</v>
      </c>
      <c r="AW6" s="29" t="s">
        <v>25</v>
      </c>
    </row>
    <row r="7" spans="1:49" ht="15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10</v>
      </c>
      <c r="J7" s="23">
        <v>11</v>
      </c>
      <c r="K7" s="23">
        <v>13</v>
      </c>
      <c r="N7" s="25">
        <v>1</v>
      </c>
      <c r="O7" s="28">
        <v>2</v>
      </c>
      <c r="P7" s="29">
        <v>3</v>
      </c>
      <c r="Q7" s="29">
        <v>4</v>
      </c>
      <c r="R7" s="29">
        <v>5</v>
      </c>
      <c r="S7" s="29">
        <v>6</v>
      </c>
      <c r="T7" s="29">
        <v>7</v>
      </c>
      <c r="U7" s="29">
        <v>8</v>
      </c>
      <c r="V7" s="29">
        <v>9</v>
      </c>
      <c r="W7" s="29">
        <v>10</v>
      </c>
      <c r="X7" s="29">
        <v>11</v>
      </c>
      <c r="Y7" s="29">
        <v>12</v>
      </c>
      <c r="Z7" s="29">
        <v>13</v>
      </c>
      <c r="AA7" s="29">
        <v>14</v>
      </c>
      <c r="AB7" s="29">
        <v>15</v>
      </c>
      <c r="AC7" s="29">
        <v>16</v>
      </c>
      <c r="AD7" s="29">
        <v>17</v>
      </c>
      <c r="AG7" s="25">
        <v>1</v>
      </c>
      <c r="AH7" s="28">
        <v>2</v>
      </c>
      <c r="AI7" s="29">
        <v>3</v>
      </c>
      <c r="AJ7" s="29">
        <v>4</v>
      </c>
      <c r="AK7" s="29">
        <v>5</v>
      </c>
      <c r="AL7" s="29">
        <v>6</v>
      </c>
      <c r="AM7" s="29">
        <v>7</v>
      </c>
      <c r="AN7" s="29">
        <v>8</v>
      </c>
      <c r="AO7" s="29">
        <v>9</v>
      </c>
      <c r="AP7" s="29">
        <v>10</v>
      </c>
      <c r="AQ7" s="29">
        <v>11</v>
      </c>
      <c r="AR7" s="29">
        <v>12</v>
      </c>
      <c r="AS7" s="29">
        <v>13</v>
      </c>
      <c r="AT7" s="29">
        <v>14</v>
      </c>
      <c r="AU7" s="29">
        <v>15</v>
      </c>
      <c r="AV7" s="29">
        <v>16</v>
      </c>
      <c r="AW7" s="29">
        <v>17</v>
      </c>
    </row>
    <row r="8" spans="1:49" ht="28.5" customHeight="1" thickBot="1">
      <c r="A8" s="178" t="s">
        <v>277</v>
      </c>
      <c r="B8" s="179"/>
      <c r="C8" s="104">
        <f>C9+C36+C47+C101+C33</f>
        <v>45285.92</v>
      </c>
      <c r="D8" s="104">
        <f>D9+D36+D47+D101+D33</f>
        <v>1965271578.8338094</v>
      </c>
      <c r="E8" s="104">
        <f>E9+E36+E47+E101+E33</f>
        <v>36588.58</v>
      </c>
      <c r="F8" s="104">
        <f>F9+F33+F36+F47+F101</f>
        <v>1618187199.6038094</v>
      </c>
      <c r="G8" s="104">
        <f>G9+G33+G36+G47+G101</f>
        <v>167.2</v>
      </c>
      <c r="H8" s="104">
        <f>H9+H33</f>
        <v>0</v>
      </c>
      <c r="I8" s="104">
        <f>I9+I33+I36+I47+I101</f>
        <v>8530.14</v>
      </c>
      <c r="J8" s="104">
        <f>J9+J33+J36+J47+J101</f>
        <v>276699044.39</v>
      </c>
      <c r="K8" s="104">
        <f>K9+K33</f>
        <v>70385334.84</v>
      </c>
      <c r="N8" s="37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G8" s="37"/>
      <c r="AH8" s="28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49" ht="25.5" customHeight="1" thickBot="1">
      <c r="A9" s="182" t="s">
        <v>225</v>
      </c>
      <c r="B9" s="182"/>
      <c r="C9" s="101">
        <f>SUM(C10:C32)</f>
        <v>6487.5999999999985</v>
      </c>
      <c r="D9" s="101">
        <f>SUM(D10:D32)</f>
        <v>282017920.85</v>
      </c>
      <c r="E9" s="101">
        <f>SUM(E10:E32)</f>
        <v>6487.5999999999985</v>
      </c>
      <c r="F9" s="101">
        <f>SUM(F10:F32)</f>
        <v>221592586.01000002</v>
      </c>
      <c r="G9" s="101">
        <f>SUM(G10:G27)</f>
        <v>0</v>
      </c>
      <c r="H9" s="101">
        <f>SUM(H10:H27)</f>
        <v>0</v>
      </c>
      <c r="I9" s="101">
        <f>SUM(I10:I27)</f>
        <v>0</v>
      </c>
      <c r="J9" s="101">
        <f>SUM(J10:J27)</f>
        <v>0</v>
      </c>
      <c r="K9" s="101">
        <v>60425334.84</v>
      </c>
      <c r="N9" s="190" t="s">
        <v>180</v>
      </c>
      <c r="O9" s="191"/>
      <c r="P9" s="30">
        <v>6830</v>
      </c>
      <c r="Q9" s="30">
        <v>339214021.98</v>
      </c>
      <c r="R9" s="30">
        <v>6830</v>
      </c>
      <c r="S9" s="31">
        <v>235570640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>
        <v>103643381.98</v>
      </c>
      <c r="AG9" s="190" t="s">
        <v>180</v>
      </c>
      <c r="AH9" s="191"/>
      <c r="AI9" s="30">
        <f aca="true" t="shared" si="0" ref="AI9:AL11">C9-P9</f>
        <v>-342.40000000000146</v>
      </c>
      <c r="AJ9" s="30">
        <f t="shared" si="0"/>
        <v>-57196101.129999995</v>
      </c>
      <c r="AK9" s="30">
        <f t="shared" si="0"/>
        <v>-342.40000000000146</v>
      </c>
      <c r="AL9" s="31">
        <f t="shared" si="0"/>
        <v>-13978053.98999998</v>
      </c>
      <c r="AM9" s="30" t="e">
        <f>#REF!-T9</f>
        <v>#REF!</v>
      </c>
      <c r="AN9" s="30">
        <f aca="true" t="shared" si="1" ref="AN9:AO11">G9-U9</f>
        <v>0</v>
      </c>
      <c r="AO9" s="30">
        <f t="shared" si="1"/>
        <v>0</v>
      </c>
      <c r="AP9" s="30" t="e">
        <f>#REF!-W9</f>
        <v>#REF!</v>
      </c>
      <c r="AQ9" s="30">
        <f aca="true" t="shared" si="2" ref="AQ9:AR11">I9-X9</f>
        <v>0</v>
      </c>
      <c r="AR9" s="30">
        <f t="shared" si="2"/>
        <v>0</v>
      </c>
      <c r="AS9" s="30" t="e">
        <f>#REF!-Z9</f>
        <v>#REF!</v>
      </c>
      <c r="AT9" s="30" t="e">
        <f>#REF!-AA9</f>
        <v>#REF!</v>
      </c>
      <c r="AU9" s="30" t="e">
        <f>#REF!-AB9</f>
        <v>#REF!</v>
      </c>
      <c r="AV9" s="30" t="e">
        <f>#REF!-AC9</f>
        <v>#REF!</v>
      </c>
      <c r="AW9" s="30">
        <f aca="true" t="shared" si="3" ref="AW9:AW26">K9-AD9</f>
        <v>-43218047.14</v>
      </c>
    </row>
    <row r="10" spans="1:49" s="3" customFormat="1" ht="25.5" customHeight="1" thickBot="1">
      <c r="A10" s="102">
        <v>1</v>
      </c>
      <c r="B10" s="14" t="s">
        <v>181</v>
      </c>
      <c r="C10" s="74">
        <v>474.6</v>
      </c>
      <c r="D10" s="74">
        <v>23340396.85</v>
      </c>
      <c r="E10" s="74">
        <f>C10</f>
        <v>474.6</v>
      </c>
      <c r="F10" s="74">
        <v>16421160.000000002</v>
      </c>
      <c r="G10" s="74">
        <v>0</v>
      </c>
      <c r="H10" s="74">
        <v>0</v>
      </c>
      <c r="I10" s="74">
        <v>0</v>
      </c>
      <c r="J10" s="74">
        <v>0</v>
      </c>
      <c r="K10" s="74">
        <v>6919236.85</v>
      </c>
      <c r="N10" s="32">
        <v>57</v>
      </c>
      <c r="O10" s="33" t="s">
        <v>182</v>
      </c>
      <c r="P10" s="34">
        <v>474.6</v>
      </c>
      <c r="Q10" s="35">
        <v>23340396.85</v>
      </c>
      <c r="R10" s="34">
        <v>474.6</v>
      </c>
      <c r="S10" s="35">
        <v>16421160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>
        <v>6919236.85</v>
      </c>
      <c r="AG10" s="32">
        <v>57</v>
      </c>
      <c r="AH10" s="33" t="s">
        <v>182</v>
      </c>
      <c r="AI10" s="34">
        <f t="shared" si="0"/>
        <v>0</v>
      </c>
      <c r="AJ10" s="34">
        <f t="shared" si="0"/>
        <v>0</v>
      </c>
      <c r="AK10" s="34">
        <f t="shared" si="0"/>
        <v>0</v>
      </c>
      <c r="AL10" s="34">
        <f t="shared" si="0"/>
        <v>0</v>
      </c>
      <c r="AM10" s="34" t="e">
        <f>#REF!-T10</f>
        <v>#REF!</v>
      </c>
      <c r="AN10" s="34">
        <f t="shared" si="1"/>
        <v>0</v>
      </c>
      <c r="AO10" s="34">
        <f t="shared" si="1"/>
        <v>0</v>
      </c>
      <c r="AP10" s="34" t="e">
        <f>#REF!-W10</f>
        <v>#REF!</v>
      </c>
      <c r="AQ10" s="34">
        <f t="shared" si="2"/>
        <v>0</v>
      </c>
      <c r="AR10" s="34">
        <f t="shared" si="2"/>
        <v>0</v>
      </c>
      <c r="AS10" s="34" t="e">
        <f>#REF!-Z10</f>
        <v>#REF!</v>
      </c>
      <c r="AT10" s="34" t="e">
        <f>#REF!-AA10</f>
        <v>#REF!</v>
      </c>
      <c r="AU10" s="34" t="e">
        <f>#REF!-AB10</f>
        <v>#REF!</v>
      </c>
      <c r="AV10" s="34" t="e">
        <f>#REF!-AC10</f>
        <v>#REF!</v>
      </c>
      <c r="AW10" s="34">
        <f t="shared" si="3"/>
        <v>0</v>
      </c>
    </row>
    <row r="11" spans="1:49" s="3" customFormat="1" ht="25.5" customHeight="1" thickBot="1">
      <c r="A11" s="102">
        <v>2</v>
      </c>
      <c r="B11" s="14" t="s">
        <v>183</v>
      </c>
      <c r="C11" s="74">
        <v>598.9</v>
      </c>
      <c r="D11" s="74">
        <v>24930290.52</v>
      </c>
      <c r="E11" s="74">
        <f aca="true" t="shared" si="4" ref="E11:E32">C11</f>
        <v>598.9</v>
      </c>
      <c r="F11" s="74">
        <v>20199826</v>
      </c>
      <c r="G11" s="74">
        <v>0</v>
      </c>
      <c r="H11" s="74">
        <v>0</v>
      </c>
      <c r="I11" s="74">
        <v>0</v>
      </c>
      <c r="J11" s="74">
        <v>0</v>
      </c>
      <c r="K11" s="74">
        <v>4730464.52</v>
      </c>
      <c r="N11" s="32">
        <v>58</v>
      </c>
      <c r="O11" s="33" t="s">
        <v>184</v>
      </c>
      <c r="P11" s="34">
        <v>625.7</v>
      </c>
      <c r="Q11" s="34">
        <v>32276064.83</v>
      </c>
      <c r="R11" s="34">
        <v>625.7</v>
      </c>
      <c r="S11" s="34">
        <v>21649220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>
        <v>10626844.83</v>
      </c>
      <c r="AG11" s="32">
        <v>58</v>
      </c>
      <c r="AH11" s="33" t="s">
        <v>184</v>
      </c>
      <c r="AI11" s="34">
        <f t="shared" si="0"/>
        <v>-26.800000000000068</v>
      </c>
      <c r="AJ11" s="34">
        <f t="shared" si="0"/>
        <v>-7345774.309999999</v>
      </c>
      <c r="AK11" s="34">
        <f t="shared" si="0"/>
        <v>-26.800000000000068</v>
      </c>
      <c r="AL11" s="34">
        <f t="shared" si="0"/>
        <v>-1449394</v>
      </c>
      <c r="AM11" s="34" t="e">
        <f>#REF!-T11</f>
        <v>#REF!</v>
      </c>
      <c r="AN11" s="34">
        <f t="shared" si="1"/>
        <v>0</v>
      </c>
      <c r="AO11" s="34">
        <f t="shared" si="1"/>
        <v>0</v>
      </c>
      <c r="AP11" s="34" t="e">
        <f>#REF!-W11</f>
        <v>#REF!</v>
      </c>
      <c r="AQ11" s="34">
        <f t="shared" si="2"/>
        <v>0</v>
      </c>
      <c r="AR11" s="34">
        <f t="shared" si="2"/>
        <v>0</v>
      </c>
      <c r="AS11" s="34" t="e">
        <f>#REF!-Z11</f>
        <v>#REF!</v>
      </c>
      <c r="AT11" s="34" t="e">
        <f>#REF!-AA11</f>
        <v>#REF!</v>
      </c>
      <c r="AU11" s="34" t="e">
        <f>#REF!-AB11</f>
        <v>#REF!</v>
      </c>
      <c r="AV11" s="34" t="e">
        <f>#REF!-AC11</f>
        <v>#REF!</v>
      </c>
      <c r="AW11" s="34">
        <f t="shared" si="3"/>
        <v>-5896380.3100000005</v>
      </c>
    </row>
    <row r="12" spans="1:49" s="3" customFormat="1" ht="25.5" customHeight="1" thickBot="1">
      <c r="A12" s="102">
        <v>3</v>
      </c>
      <c r="B12" s="14" t="s">
        <v>185</v>
      </c>
      <c r="C12" s="74">
        <v>14.9</v>
      </c>
      <c r="D12" s="74">
        <v>790473.2</v>
      </c>
      <c r="E12" s="74">
        <f t="shared" si="4"/>
        <v>14.9</v>
      </c>
      <c r="F12" s="74">
        <v>515540</v>
      </c>
      <c r="G12" s="74">
        <v>0</v>
      </c>
      <c r="H12" s="74">
        <v>0</v>
      </c>
      <c r="I12" s="74">
        <v>0</v>
      </c>
      <c r="J12" s="74">
        <v>0</v>
      </c>
      <c r="K12" s="74">
        <v>274933.2</v>
      </c>
      <c r="N12" s="32"/>
      <c r="O12" s="33"/>
      <c r="P12" s="34"/>
      <c r="Q12" s="36"/>
      <c r="R12" s="34"/>
      <c r="S12" s="36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6"/>
      <c r="AG12" s="32"/>
      <c r="AH12" s="33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</row>
    <row r="13" spans="1:49" s="3" customFormat="1" ht="25.5" customHeight="1" thickBot="1">
      <c r="A13" s="102">
        <v>4</v>
      </c>
      <c r="B13" s="14" t="s">
        <v>186</v>
      </c>
      <c r="C13" s="74">
        <v>266.6</v>
      </c>
      <c r="D13" s="74">
        <v>12808209.69</v>
      </c>
      <c r="E13" s="74">
        <f t="shared" si="4"/>
        <v>266.6</v>
      </c>
      <c r="F13" s="74">
        <v>9220900</v>
      </c>
      <c r="G13" s="74">
        <v>0</v>
      </c>
      <c r="H13" s="74">
        <v>0</v>
      </c>
      <c r="I13" s="74">
        <v>0</v>
      </c>
      <c r="J13" s="74">
        <v>0</v>
      </c>
      <c r="K13" s="74">
        <v>3587309.69</v>
      </c>
      <c r="N13" s="32">
        <v>59</v>
      </c>
      <c r="O13" s="33" t="s">
        <v>187</v>
      </c>
      <c r="P13" s="34">
        <v>246.9</v>
      </c>
      <c r="Q13" s="35">
        <v>11995408.95</v>
      </c>
      <c r="R13" s="34">
        <v>246.9</v>
      </c>
      <c r="S13" s="35">
        <v>8539279.37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>
        <v>3456128.95</v>
      </c>
      <c r="AG13" s="32">
        <v>59</v>
      </c>
      <c r="AH13" s="33" t="s">
        <v>187</v>
      </c>
      <c r="AI13" s="34">
        <f aca="true" t="shared" si="5" ref="AI13:AI27">C13-P13</f>
        <v>19.700000000000017</v>
      </c>
      <c r="AJ13" s="34">
        <f aca="true" t="shared" si="6" ref="AJ13:AJ27">D13-Q13</f>
        <v>812800.7400000002</v>
      </c>
      <c r="AK13" s="34">
        <f aca="true" t="shared" si="7" ref="AK13:AK27">E13-R13</f>
        <v>19.700000000000017</v>
      </c>
      <c r="AL13" s="34">
        <f aca="true" t="shared" si="8" ref="AL13:AL27">F13-S13</f>
        <v>681620.6300000008</v>
      </c>
      <c r="AM13" s="34" t="e">
        <f>#REF!-T13</f>
        <v>#REF!</v>
      </c>
      <c r="AN13" s="34">
        <f aca="true" t="shared" si="9" ref="AN13:AN27">G13-U13</f>
        <v>0</v>
      </c>
      <c r="AO13" s="34">
        <f aca="true" t="shared" si="10" ref="AO13:AO27">H13-V13</f>
        <v>0</v>
      </c>
      <c r="AP13" s="34" t="e">
        <f>#REF!-W13</f>
        <v>#REF!</v>
      </c>
      <c r="AQ13" s="34">
        <f aca="true" t="shared" si="11" ref="AQ13:AQ27">I13-X13</f>
        <v>0</v>
      </c>
      <c r="AR13" s="34">
        <f aca="true" t="shared" si="12" ref="AR13:AR27">J13-Y13</f>
        <v>0</v>
      </c>
      <c r="AS13" s="34" t="e">
        <f>#REF!-Z13</f>
        <v>#REF!</v>
      </c>
      <c r="AT13" s="34" t="e">
        <f>#REF!-AA13</f>
        <v>#REF!</v>
      </c>
      <c r="AU13" s="34" t="e">
        <f>#REF!-AB13</f>
        <v>#REF!</v>
      </c>
      <c r="AV13" s="34" t="e">
        <f>#REF!-AC13</f>
        <v>#REF!</v>
      </c>
      <c r="AW13" s="34">
        <f t="shared" si="3"/>
        <v>131180.73999999976</v>
      </c>
    </row>
    <row r="14" spans="1:49" s="3" customFormat="1" ht="25.5" customHeight="1" thickBot="1">
      <c r="A14" s="102">
        <v>5</v>
      </c>
      <c r="B14" s="14" t="s">
        <v>188</v>
      </c>
      <c r="C14" s="74">
        <v>174</v>
      </c>
      <c r="D14" s="74">
        <v>7371438.6</v>
      </c>
      <c r="E14" s="74">
        <f t="shared" si="4"/>
        <v>174</v>
      </c>
      <c r="F14" s="74">
        <v>5484100</v>
      </c>
      <c r="G14" s="74">
        <v>0</v>
      </c>
      <c r="H14" s="74">
        <v>0</v>
      </c>
      <c r="I14" s="74">
        <v>0</v>
      </c>
      <c r="J14" s="74">
        <v>0</v>
      </c>
      <c r="K14" s="74">
        <v>1887338.6</v>
      </c>
      <c r="N14" s="32">
        <v>60</v>
      </c>
      <c r="O14" s="33" t="s">
        <v>189</v>
      </c>
      <c r="P14" s="34">
        <v>174</v>
      </c>
      <c r="Q14" s="35">
        <v>7371438.6</v>
      </c>
      <c r="R14" s="34">
        <v>174</v>
      </c>
      <c r="S14" s="35">
        <v>5484100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>
        <v>1887338.6</v>
      </c>
      <c r="AG14" s="32">
        <v>60</v>
      </c>
      <c r="AH14" s="33" t="s">
        <v>189</v>
      </c>
      <c r="AI14" s="34">
        <f t="shared" si="5"/>
        <v>0</v>
      </c>
      <c r="AJ14" s="34">
        <f t="shared" si="6"/>
        <v>0</v>
      </c>
      <c r="AK14" s="34">
        <f t="shared" si="7"/>
        <v>0</v>
      </c>
      <c r="AL14" s="34">
        <f t="shared" si="8"/>
        <v>0</v>
      </c>
      <c r="AM14" s="34" t="e">
        <f>#REF!-T14</f>
        <v>#REF!</v>
      </c>
      <c r="AN14" s="34">
        <f t="shared" si="9"/>
        <v>0</v>
      </c>
      <c r="AO14" s="34">
        <f t="shared" si="10"/>
        <v>0</v>
      </c>
      <c r="AP14" s="34" t="e">
        <f>#REF!-W14</f>
        <v>#REF!</v>
      </c>
      <c r="AQ14" s="34">
        <f t="shared" si="11"/>
        <v>0</v>
      </c>
      <c r="AR14" s="34">
        <f t="shared" si="12"/>
        <v>0</v>
      </c>
      <c r="AS14" s="34" t="e">
        <f>#REF!-Z14</f>
        <v>#REF!</v>
      </c>
      <c r="AT14" s="34" t="e">
        <f>#REF!-AA14</f>
        <v>#REF!</v>
      </c>
      <c r="AU14" s="34" t="e">
        <f>#REF!-AB14</f>
        <v>#REF!</v>
      </c>
      <c r="AV14" s="34" t="e">
        <f>#REF!-AC14</f>
        <v>#REF!</v>
      </c>
      <c r="AW14" s="34">
        <f t="shared" si="3"/>
        <v>0</v>
      </c>
    </row>
    <row r="15" spans="1:49" ht="25.5" customHeight="1" thickBot="1">
      <c r="A15" s="102">
        <v>6</v>
      </c>
      <c r="B15" s="14" t="s">
        <v>190</v>
      </c>
      <c r="C15" s="74">
        <v>592.6</v>
      </c>
      <c r="D15" s="74">
        <v>26264475.560000002</v>
      </c>
      <c r="E15" s="74">
        <f t="shared" si="4"/>
        <v>592.6</v>
      </c>
      <c r="F15" s="74">
        <v>20303280.01</v>
      </c>
      <c r="G15" s="74">
        <v>0</v>
      </c>
      <c r="H15" s="74">
        <v>0</v>
      </c>
      <c r="I15" s="74">
        <v>0</v>
      </c>
      <c r="J15" s="74">
        <v>0</v>
      </c>
      <c r="K15" s="74">
        <v>5961195.55</v>
      </c>
      <c r="N15" s="25">
        <v>61</v>
      </c>
      <c r="O15" s="28" t="s">
        <v>191</v>
      </c>
      <c r="P15" s="30">
        <v>632.1</v>
      </c>
      <c r="Q15" s="30">
        <v>32606201.98</v>
      </c>
      <c r="R15" s="30">
        <v>632.1</v>
      </c>
      <c r="S15" s="30">
        <v>21870660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v>10735541.98</v>
      </c>
      <c r="AG15" s="25">
        <v>61</v>
      </c>
      <c r="AH15" s="28" t="s">
        <v>191</v>
      </c>
      <c r="AI15" s="30">
        <f t="shared" si="5"/>
        <v>-39.5</v>
      </c>
      <c r="AJ15" s="30">
        <f t="shared" si="6"/>
        <v>-6341726.419999998</v>
      </c>
      <c r="AK15" s="30">
        <f t="shared" si="7"/>
        <v>-39.5</v>
      </c>
      <c r="AL15" s="30">
        <f t="shared" si="8"/>
        <v>-1567379.9899999984</v>
      </c>
      <c r="AM15" s="30" t="e">
        <f>#REF!-T15</f>
        <v>#REF!</v>
      </c>
      <c r="AN15" s="30">
        <f t="shared" si="9"/>
        <v>0</v>
      </c>
      <c r="AO15" s="30">
        <f t="shared" si="10"/>
        <v>0</v>
      </c>
      <c r="AP15" s="30" t="e">
        <f>#REF!-W15</f>
        <v>#REF!</v>
      </c>
      <c r="AQ15" s="30">
        <f t="shared" si="11"/>
        <v>0</v>
      </c>
      <c r="AR15" s="30">
        <f t="shared" si="12"/>
        <v>0</v>
      </c>
      <c r="AS15" s="30" t="e">
        <f>#REF!-Z15</f>
        <v>#REF!</v>
      </c>
      <c r="AT15" s="30" t="e">
        <f>#REF!-AA15</f>
        <v>#REF!</v>
      </c>
      <c r="AU15" s="30" t="e">
        <f>#REF!-AB15</f>
        <v>#REF!</v>
      </c>
      <c r="AV15" s="30" t="e">
        <f>#REF!-AC15</f>
        <v>#REF!</v>
      </c>
      <c r="AW15" s="30">
        <f t="shared" si="3"/>
        <v>-4774346.430000001</v>
      </c>
    </row>
    <row r="16" spans="1:49" ht="25.5" customHeight="1" thickBot="1">
      <c r="A16" s="102">
        <v>7</v>
      </c>
      <c r="B16" s="14" t="s">
        <v>192</v>
      </c>
      <c r="C16" s="74">
        <v>218.9</v>
      </c>
      <c r="D16" s="74">
        <v>9305325.82</v>
      </c>
      <c r="E16" s="74">
        <f t="shared" si="4"/>
        <v>218.9</v>
      </c>
      <c r="F16" s="74">
        <v>7310288</v>
      </c>
      <c r="G16" s="74">
        <v>0</v>
      </c>
      <c r="H16" s="74">
        <v>0</v>
      </c>
      <c r="I16" s="74">
        <v>0</v>
      </c>
      <c r="J16" s="74">
        <v>0</v>
      </c>
      <c r="K16" s="74">
        <v>1995037.82</v>
      </c>
      <c r="N16" s="25">
        <v>62</v>
      </c>
      <c r="O16" s="28" t="s">
        <v>193</v>
      </c>
      <c r="P16" s="30">
        <v>329.4</v>
      </c>
      <c r="Q16" s="30">
        <v>16991746.45</v>
      </c>
      <c r="R16" s="30">
        <v>329.4</v>
      </c>
      <c r="S16" s="30">
        <v>11397240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>
        <v>5594506.45</v>
      </c>
      <c r="AG16" s="25">
        <v>62</v>
      </c>
      <c r="AH16" s="28" t="s">
        <v>193</v>
      </c>
      <c r="AI16" s="30">
        <f t="shared" si="5"/>
        <v>-110.49999999999997</v>
      </c>
      <c r="AJ16" s="30">
        <f t="shared" si="6"/>
        <v>-7686420.629999999</v>
      </c>
      <c r="AK16" s="30">
        <f t="shared" si="7"/>
        <v>-110.49999999999997</v>
      </c>
      <c r="AL16" s="30">
        <f t="shared" si="8"/>
        <v>-4086952</v>
      </c>
      <c r="AM16" s="30" t="e">
        <f>#REF!-T16</f>
        <v>#REF!</v>
      </c>
      <c r="AN16" s="30">
        <f t="shared" si="9"/>
        <v>0</v>
      </c>
      <c r="AO16" s="30">
        <f t="shared" si="10"/>
        <v>0</v>
      </c>
      <c r="AP16" s="30" t="e">
        <f>#REF!-W16</f>
        <v>#REF!</v>
      </c>
      <c r="AQ16" s="30">
        <f t="shared" si="11"/>
        <v>0</v>
      </c>
      <c r="AR16" s="30">
        <f t="shared" si="12"/>
        <v>0</v>
      </c>
      <c r="AS16" s="30" t="e">
        <f>#REF!-Z16</f>
        <v>#REF!</v>
      </c>
      <c r="AT16" s="30" t="e">
        <f>#REF!-AA16</f>
        <v>#REF!</v>
      </c>
      <c r="AU16" s="30" t="e">
        <f>#REF!-AB16</f>
        <v>#REF!</v>
      </c>
      <c r="AV16" s="30" t="e">
        <f>#REF!-AC16</f>
        <v>#REF!</v>
      </c>
      <c r="AW16" s="30">
        <f t="shared" si="3"/>
        <v>-3599468.63</v>
      </c>
    </row>
    <row r="17" spans="1:49" ht="25.5" customHeight="1" thickBot="1">
      <c r="A17" s="102">
        <v>8</v>
      </c>
      <c r="B17" s="14" t="s">
        <v>194</v>
      </c>
      <c r="C17" s="74">
        <v>261.5</v>
      </c>
      <c r="D17" s="74">
        <v>10802591.77</v>
      </c>
      <c r="E17" s="74">
        <f t="shared" si="4"/>
        <v>261.5</v>
      </c>
      <c r="F17" s="74">
        <v>8975932</v>
      </c>
      <c r="G17" s="74">
        <v>0</v>
      </c>
      <c r="H17" s="74">
        <v>0</v>
      </c>
      <c r="I17" s="74">
        <v>0</v>
      </c>
      <c r="J17" s="74">
        <v>0</v>
      </c>
      <c r="K17" s="74">
        <v>1826659.77</v>
      </c>
      <c r="N17" s="25">
        <v>63</v>
      </c>
      <c r="O17" s="28" t="s">
        <v>195</v>
      </c>
      <c r="P17" s="30">
        <v>374.8</v>
      </c>
      <c r="Q17" s="30">
        <v>19333656.86</v>
      </c>
      <c r="R17" s="30">
        <v>374.8</v>
      </c>
      <c r="S17" s="30">
        <v>12968080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>
        <v>6365576.86</v>
      </c>
      <c r="AG17" s="25">
        <v>63</v>
      </c>
      <c r="AH17" s="28" t="s">
        <v>195</v>
      </c>
      <c r="AI17" s="30">
        <f t="shared" si="5"/>
        <v>-113.30000000000001</v>
      </c>
      <c r="AJ17" s="30">
        <f t="shared" si="6"/>
        <v>-8531065.09</v>
      </c>
      <c r="AK17" s="30">
        <f t="shared" si="7"/>
        <v>-113.30000000000001</v>
      </c>
      <c r="AL17" s="30">
        <f t="shared" si="8"/>
        <v>-3992148</v>
      </c>
      <c r="AM17" s="30" t="e">
        <f>#REF!-T17</f>
        <v>#REF!</v>
      </c>
      <c r="AN17" s="30">
        <f t="shared" si="9"/>
        <v>0</v>
      </c>
      <c r="AO17" s="30">
        <f t="shared" si="10"/>
        <v>0</v>
      </c>
      <c r="AP17" s="30" t="e">
        <f>#REF!-W17</f>
        <v>#REF!</v>
      </c>
      <c r="AQ17" s="30">
        <f t="shared" si="11"/>
        <v>0</v>
      </c>
      <c r="AR17" s="30">
        <f t="shared" si="12"/>
        <v>0</v>
      </c>
      <c r="AS17" s="30" t="e">
        <f>#REF!-Z17</f>
        <v>#REF!</v>
      </c>
      <c r="AT17" s="30" t="e">
        <f>#REF!-AA17</f>
        <v>#REF!</v>
      </c>
      <c r="AU17" s="30" t="e">
        <f>#REF!-AB17</f>
        <v>#REF!</v>
      </c>
      <c r="AV17" s="30" t="e">
        <f>#REF!-AC17</f>
        <v>#REF!</v>
      </c>
      <c r="AW17" s="30">
        <f t="shared" si="3"/>
        <v>-4538917.09</v>
      </c>
    </row>
    <row r="18" spans="1:49" ht="25.5" customHeight="1" thickBot="1">
      <c r="A18" s="102">
        <v>9</v>
      </c>
      <c r="B18" s="14" t="s">
        <v>196</v>
      </c>
      <c r="C18" s="74">
        <v>403.1</v>
      </c>
      <c r="D18" s="74">
        <v>17913994.19</v>
      </c>
      <c r="E18" s="74">
        <f t="shared" si="4"/>
        <v>403.1</v>
      </c>
      <c r="F18" s="74">
        <v>13947260.000000002</v>
      </c>
      <c r="G18" s="74">
        <v>0</v>
      </c>
      <c r="H18" s="74">
        <v>0</v>
      </c>
      <c r="I18" s="74">
        <v>0</v>
      </c>
      <c r="J18" s="74">
        <v>0</v>
      </c>
      <c r="K18" s="74">
        <v>3966734.19</v>
      </c>
      <c r="N18" s="25">
        <v>64</v>
      </c>
      <c r="O18" s="28" t="s">
        <v>197</v>
      </c>
      <c r="P18" s="30">
        <v>430.2</v>
      </c>
      <c r="Q18" s="30">
        <v>22191406.57</v>
      </c>
      <c r="R18" s="30">
        <v>430.2</v>
      </c>
      <c r="S18" s="30">
        <v>14884920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>
        <v>7306486.57</v>
      </c>
      <c r="AG18" s="25">
        <v>64</v>
      </c>
      <c r="AH18" s="28" t="s">
        <v>197</v>
      </c>
      <c r="AI18" s="30">
        <f t="shared" si="5"/>
        <v>-27.099999999999966</v>
      </c>
      <c r="AJ18" s="30">
        <f t="shared" si="6"/>
        <v>-4277412.379999999</v>
      </c>
      <c r="AK18" s="30">
        <f t="shared" si="7"/>
        <v>-27.099999999999966</v>
      </c>
      <c r="AL18" s="30">
        <f t="shared" si="8"/>
        <v>-937659.9999999981</v>
      </c>
      <c r="AM18" s="30" t="e">
        <f>#REF!-T18</f>
        <v>#REF!</v>
      </c>
      <c r="AN18" s="30">
        <f t="shared" si="9"/>
        <v>0</v>
      </c>
      <c r="AO18" s="30">
        <f t="shared" si="10"/>
        <v>0</v>
      </c>
      <c r="AP18" s="30" t="e">
        <f>#REF!-W18</f>
        <v>#REF!</v>
      </c>
      <c r="AQ18" s="30">
        <f t="shared" si="11"/>
        <v>0</v>
      </c>
      <c r="AR18" s="30">
        <f t="shared" si="12"/>
        <v>0</v>
      </c>
      <c r="AS18" s="30" t="e">
        <f>#REF!-Z18</f>
        <v>#REF!</v>
      </c>
      <c r="AT18" s="30" t="e">
        <f>#REF!-AA18</f>
        <v>#REF!</v>
      </c>
      <c r="AU18" s="30" t="e">
        <f>#REF!-AB18</f>
        <v>#REF!</v>
      </c>
      <c r="AV18" s="30" t="e">
        <f>#REF!-AC18</f>
        <v>#REF!</v>
      </c>
      <c r="AW18" s="30">
        <f t="shared" si="3"/>
        <v>-3339752.3800000004</v>
      </c>
    </row>
    <row r="19" spans="1:49" ht="25.5" customHeight="1" thickBot="1">
      <c r="A19" s="102">
        <v>10</v>
      </c>
      <c r="B19" s="14" t="s">
        <v>198</v>
      </c>
      <c r="C19" s="74">
        <v>136.6</v>
      </c>
      <c r="D19" s="74">
        <v>6119191.17</v>
      </c>
      <c r="E19" s="74">
        <f t="shared" si="4"/>
        <v>136.6</v>
      </c>
      <c r="F19" s="74">
        <v>4726360</v>
      </c>
      <c r="G19" s="74">
        <v>0</v>
      </c>
      <c r="H19" s="74">
        <v>0</v>
      </c>
      <c r="I19" s="74">
        <v>0</v>
      </c>
      <c r="J19" s="74">
        <v>0</v>
      </c>
      <c r="K19" s="74">
        <v>1392831.17</v>
      </c>
      <c r="N19" s="25">
        <v>65</v>
      </c>
      <c r="O19" s="28" t="s">
        <v>199</v>
      </c>
      <c r="P19" s="30">
        <v>136.9</v>
      </c>
      <c r="Q19" s="30">
        <v>6119191.17</v>
      </c>
      <c r="R19" s="30">
        <v>136.9</v>
      </c>
      <c r="S19" s="30">
        <v>4726360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>
        <v>1392831.17</v>
      </c>
      <c r="AG19" s="25">
        <v>65</v>
      </c>
      <c r="AH19" s="28" t="s">
        <v>199</v>
      </c>
      <c r="AI19" s="30">
        <f t="shared" si="5"/>
        <v>-0.30000000000001137</v>
      </c>
      <c r="AJ19" s="30">
        <f t="shared" si="6"/>
        <v>0</v>
      </c>
      <c r="AK19" s="30">
        <f t="shared" si="7"/>
        <v>-0.30000000000001137</v>
      </c>
      <c r="AL19" s="30">
        <f t="shared" si="8"/>
        <v>0</v>
      </c>
      <c r="AM19" s="30" t="e">
        <f>#REF!-T19</f>
        <v>#REF!</v>
      </c>
      <c r="AN19" s="30">
        <f t="shared" si="9"/>
        <v>0</v>
      </c>
      <c r="AO19" s="30">
        <f t="shared" si="10"/>
        <v>0</v>
      </c>
      <c r="AP19" s="30" t="e">
        <f>#REF!-W19</f>
        <v>#REF!</v>
      </c>
      <c r="AQ19" s="30">
        <f t="shared" si="11"/>
        <v>0</v>
      </c>
      <c r="AR19" s="30">
        <f t="shared" si="12"/>
        <v>0</v>
      </c>
      <c r="AS19" s="30" t="e">
        <f>#REF!-Z19</f>
        <v>#REF!</v>
      </c>
      <c r="AT19" s="30" t="e">
        <f>#REF!-AA19</f>
        <v>#REF!</v>
      </c>
      <c r="AU19" s="30" t="e">
        <f>#REF!-AB19</f>
        <v>#REF!</v>
      </c>
      <c r="AV19" s="30" t="e">
        <f>#REF!-AC19</f>
        <v>#REF!</v>
      </c>
      <c r="AW19" s="30">
        <f t="shared" si="3"/>
        <v>0</v>
      </c>
    </row>
    <row r="20" spans="1:49" ht="25.5" customHeight="1" thickBot="1">
      <c r="A20" s="102">
        <v>11</v>
      </c>
      <c r="B20" s="14" t="s">
        <v>200</v>
      </c>
      <c r="C20" s="74">
        <v>456.8</v>
      </c>
      <c r="D20" s="74">
        <v>19612196.36</v>
      </c>
      <c r="E20" s="74">
        <f t="shared" si="4"/>
        <v>456.8</v>
      </c>
      <c r="F20" s="74">
        <v>15480040</v>
      </c>
      <c r="G20" s="74">
        <v>0</v>
      </c>
      <c r="H20" s="74">
        <v>0</v>
      </c>
      <c r="I20" s="74">
        <v>0</v>
      </c>
      <c r="J20" s="74">
        <v>0</v>
      </c>
      <c r="K20" s="74">
        <v>4132156.36</v>
      </c>
      <c r="N20" s="25">
        <v>66</v>
      </c>
      <c r="O20" s="28" t="s">
        <v>201</v>
      </c>
      <c r="P20" s="30">
        <v>511.7</v>
      </c>
      <c r="Q20" s="30">
        <v>26395496.84</v>
      </c>
      <c r="R20" s="30">
        <v>511.7</v>
      </c>
      <c r="S20" s="30">
        <v>17704820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>
        <v>8690676.84</v>
      </c>
      <c r="AG20" s="25">
        <v>66</v>
      </c>
      <c r="AH20" s="28" t="s">
        <v>201</v>
      </c>
      <c r="AI20" s="30">
        <f t="shared" si="5"/>
        <v>-54.89999999999998</v>
      </c>
      <c r="AJ20" s="30">
        <f t="shared" si="6"/>
        <v>-6783300.48</v>
      </c>
      <c r="AK20" s="30">
        <f t="shared" si="7"/>
        <v>-54.89999999999998</v>
      </c>
      <c r="AL20" s="30">
        <f t="shared" si="8"/>
        <v>-2224780</v>
      </c>
      <c r="AM20" s="30" t="e">
        <f>#REF!-T20</f>
        <v>#REF!</v>
      </c>
      <c r="AN20" s="30">
        <f t="shared" si="9"/>
        <v>0</v>
      </c>
      <c r="AO20" s="30">
        <f t="shared" si="10"/>
        <v>0</v>
      </c>
      <c r="AP20" s="30" t="e">
        <f>#REF!-W20</f>
        <v>#REF!</v>
      </c>
      <c r="AQ20" s="30">
        <f t="shared" si="11"/>
        <v>0</v>
      </c>
      <c r="AR20" s="30">
        <f t="shared" si="12"/>
        <v>0</v>
      </c>
      <c r="AS20" s="30" t="e">
        <f>#REF!-Z20</f>
        <v>#REF!</v>
      </c>
      <c r="AT20" s="30" t="e">
        <f>#REF!-AA20</f>
        <v>#REF!</v>
      </c>
      <c r="AU20" s="30" t="e">
        <f>#REF!-AB20</f>
        <v>#REF!</v>
      </c>
      <c r="AV20" s="30" t="e">
        <f>#REF!-AC20</f>
        <v>#REF!</v>
      </c>
      <c r="AW20" s="30">
        <f t="shared" si="3"/>
        <v>-4558520.48</v>
      </c>
    </row>
    <row r="21" spans="1:49" ht="25.5" customHeight="1" thickBot="1">
      <c r="A21" s="102">
        <v>12</v>
      </c>
      <c r="B21" s="14" t="s">
        <v>202</v>
      </c>
      <c r="C21" s="74">
        <v>562.3</v>
      </c>
      <c r="D21" s="74">
        <v>25660609.020000003</v>
      </c>
      <c r="E21" s="74">
        <f t="shared" si="4"/>
        <v>562.3</v>
      </c>
      <c r="F21" s="74">
        <v>19455580.010000005</v>
      </c>
      <c r="G21" s="74">
        <v>0</v>
      </c>
      <c r="H21" s="74">
        <v>0</v>
      </c>
      <c r="I21" s="74">
        <v>0</v>
      </c>
      <c r="J21" s="74">
        <v>0</v>
      </c>
      <c r="K21" s="74">
        <v>6205029.01</v>
      </c>
      <c r="N21" s="25">
        <v>67</v>
      </c>
      <c r="O21" s="28" t="s">
        <v>203</v>
      </c>
      <c r="P21" s="30">
        <v>587</v>
      </c>
      <c r="Q21" s="30">
        <v>30279766.75</v>
      </c>
      <c r="R21" s="30">
        <v>587</v>
      </c>
      <c r="S21" s="30">
        <v>20310200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>
        <v>9969566.75</v>
      </c>
      <c r="AG21" s="25">
        <v>67</v>
      </c>
      <c r="AH21" s="28" t="s">
        <v>203</v>
      </c>
      <c r="AI21" s="30">
        <f t="shared" si="5"/>
        <v>-24.700000000000045</v>
      </c>
      <c r="AJ21" s="30">
        <f t="shared" si="6"/>
        <v>-4619157.729999997</v>
      </c>
      <c r="AK21" s="30">
        <f t="shared" si="7"/>
        <v>-24.700000000000045</v>
      </c>
      <c r="AL21" s="30">
        <f t="shared" si="8"/>
        <v>-854619.9899999946</v>
      </c>
      <c r="AM21" s="30" t="e">
        <f>#REF!-T21</f>
        <v>#REF!</v>
      </c>
      <c r="AN21" s="30">
        <f t="shared" si="9"/>
        <v>0</v>
      </c>
      <c r="AO21" s="30">
        <f t="shared" si="10"/>
        <v>0</v>
      </c>
      <c r="AP21" s="30" t="e">
        <f>#REF!-W21</f>
        <v>#REF!</v>
      </c>
      <c r="AQ21" s="30">
        <f t="shared" si="11"/>
        <v>0</v>
      </c>
      <c r="AR21" s="30">
        <f t="shared" si="12"/>
        <v>0</v>
      </c>
      <c r="AS21" s="30" t="e">
        <f>#REF!-Z21</f>
        <v>#REF!</v>
      </c>
      <c r="AT21" s="30" t="e">
        <f>#REF!-AA21</f>
        <v>#REF!</v>
      </c>
      <c r="AU21" s="30" t="e">
        <f>#REF!-AB21</f>
        <v>#REF!</v>
      </c>
      <c r="AV21" s="30" t="e">
        <f>#REF!-AC21</f>
        <v>#REF!</v>
      </c>
      <c r="AW21" s="30">
        <f t="shared" si="3"/>
        <v>-3764537.74</v>
      </c>
    </row>
    <row r="22" spans="1:49" ht="25.5" customHeight="1" thickBot="1">
      <c r="A22" s="102">
        <v>13</v>
      </c>
      <c r="B22" s="14" t="s">
        <v>204</v>
      </c>
      <c r="C22" s="74">
        <v>433.9</v>
      </c>
      <c r="D22" s="74">
        <v>18433833.15</v>
      </c>
      <c r="E22" s="74">
        <f t="shared" si="4"/>
        <v>433.9</v>
      </c>
      <c r="F22" s="74">
        <v>15012939.999999998</v>
      </c>
      <c r="G22" s="74">
        <v>0</v>
      </c>
      <c r="H22" s="74">
        <v>0</v>
      </c>
      <c r="I22" s="74">
        <v>0</v>
      </c>
      <c r="J22" s="74">
        <v>0</v>
      </c>
      <c r="K22" s="74">
        <v>3420893.15</v>
      </c>
      <c r="N22" s="25">
        <v>68</v>
      </c>
      <c r="O22" s="28" t="s">
        <v>205</v>
      </c>
      <c r="P22" s="30">
        <v>433.9</v>
      </c>
      <c r="Q22" s="30">
        <v>22382267.11</v>
      </c>
      <c r="R22" s="30">
        <v>433.9</v>
      </c>
      <c r="S22" s="30">
        <v>15012940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>
        <v>7369327.11</v>
      </c>
      <c r="AG22" s="25">
        <v>68</v>
      </c>
      <c r="AH22" s="28" t="s">
        <v>205</v>
      </c>
      <c r="AI22" s="30">
        <f t="shared" si="5"/>
        <v>0</v>
      </c>
      <c r="AJ22" s="30">
        <f t="shared" si="6"/>
        <v>-3948433.960000001</v>
      </c>
      <c r="AK22" s="30">
        <f t="shared" si="7"/>
        <v>0</v>
      </c>
      <c r="AL22" s="30">
        <f t="shared" si="8"/>
        <v>0</v>
      </c>
      <c r="AM22" s="30" t="e">
        <f>#REF!-T22</f>
        <v>#REF!</v>
      </c>
      <c r="AN22" s="30">
        <f t="shared" si="9"/>
        <v>0</v>
      </c>
      <c r="AO22" s="30">
        <f t="shared" si="10"/>
        <v>0</v>
      </c>
      <c r="AP22" s="30" t="e">
        <f>#REF!-W22</f>
        <v>#REF!</v>
      </c>
      <c r="AQ22" s="30">
        <f t="shared" si="11"/>
        <v>0</v>
      </c>
      <c r="AR22" s="30">
        <f t="shared" si="12"/>
        <v>0</v>
      </c>
      <c r="AS22" s="30" t="e">
        <f>#REF!-Z22</f>
        <v>#REF!</v>
      </c>
      <c r="AT22" s="30" t="e">
        <f>#REF!-AA22</f>
        <v>#REF!</v>
      </c>
      <c r="AU22" s="30" t="e">
        <f>#REF!-AB22</f>
        <v>#REF!</v>
      </c>
      <c r="AV22" s="30" t="e">
        <f>#REF!-AC22</f>
        <v>#REF!</v>
      </c>
      <c r="AW22" s="30">
        <f t="shared" si="3"/>
        <v>-3948433.9600000004</v>
      </c>
    </row>
    <row r="23" spans="1:49" ht="25.5" customHeight="1" thickBot="1">
      <c r="A23" s="102">
        <v>14</v>
      </c>
      <c r="B23" s="14" t="s">
        <v>206</v>
      </c>
      <c r="C23" s="74">
        <v>52.9</v>
      </c>
      <c r="D23" s="74">
        <v>2503034.57</v>
      </c>
      <c r="E23" s="74">
        <f t="shared" si="4"/>
        <v>52.9</v>
      </c>
      <c r="F23" s="74">
        <v>1830340</v>
      </c>
      <c r="G23" s="74">
        <v>0</v>
      </c>
      <c r="H23" s="74">
        <v>0</v>
      </c>
      <c r="I23" s="74">
        <v>0</v>
      </c>
      <c r="J23" s="74">
        <v>0</v>
      </c>
      <c r="K23" s="74">
        <v>672694.57</v>
      </c>
      <c r="N23" s="25">
        <v>69</v>
      </c>
      <c r="O23" s="28" t="s">
        <v>206</v>
      </c>
      <c r="P23" s="30">
        <v>52.9</v>
      </c>
      <c r="Q23" s="30">
        <v>2728789.88</v>
      </c>
      <c r="R23" s="30">
        <v>52.9</v>
      </c>
      <c r="S23" s="30">
        <v>1830340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>
        <v>898449.88</v>
      </c>
      <c r="AG23" s="25">
        <v>69</v>
      </c>
      <c r="AH23" s="28" t="s">
        <v>206</v>
      </c>
      <c r="AI23" s="30">
        <f t="shared" si="5"/>
        <v>0</v>
      </c>
      <c r="AJ23" s="30">
        <f t="shared" si="6"/>
        <v>-225755.31000000006</v>
      </c>
      <c r="AK23" s="30">
        <f t="shared" si="7"/>
        <v>0</v>
      </c>
      <c r="AL23" s="30">
        <f t="shared" si="8"/>
        <v>0</v>
      </c>
      <c r="AM23" s="30" t="e">
        <f>#REF!-T23</f>
        <v>#REF!</v>
      </c>
      <c r="AN23" s="30">
        <f t="shared" si="9"/>
        <v>0</v>
      </c>
      <c r="AO23" s="30">
        <f t="shared" si="10"/>
        <v>0</v>
      </c>
      <c r="AP23" s="30" t="e">
        <f>#REF!-W23</f>
        <v>#REF!</v>
      </c>
      <c r="AQ23" s="30">
        <f t="shared" si="11"/>
        <v>0</v>
      </c>
      <c r="AR23" s="30">
        <f t="shared" si="12"/>
        <v>0</v>
      </c>
      <c r="AS23" s="30" t="e">
        <f>#REF!-Z23</f>
        <v>#REF!</v>
      </c>
      <c r="AT23" s="30" t="e">
        <f>#REF!-AA23</f>
        <v>#REF!</v>
      </c>
      <c r="AU23" s="30" t="e">
        <f>#REF!-AB23</f>
        <v>#REF!</v>
      </c>
      <c r="AV23" s="30" t="e">
        <f>#REF!-AC23</f>
        <v>#REF!</v>
      </c>
      <c r="AW23" s="30">
        <f t="shared" si="3"/>
        <v>-225755.31000000006</v>
      </c>
    </row>
    <row r="24" spans="1:49" ht="25.5" customHeight="1" thickBot="1">
      <c r="A24" s="102">
        <v>15</v>
      </c>
      <c r="B24" s="14" t="s">
        <v>207</v>
      </c>
      <c r="C24" s="74">
        <v>261.4</v>
      </c>
      <c r="D24" s="74">
        <v>11930158.3</v>
      </c>
      <c r="E24" s="74">
        <f t="shared" si="4"/>
        <v>261.4</v>
      </c>
      <c r="F24" s="74">
        <v>9044440</v>
      </c>
      <c r="G24" s="74">
        <v>0</v>
      </c>
      <c r="H24" s="74">
        <v>0</v>
      </c>
      <c r="I24" s="74">
        <v>0</v>
      </c>
      <c r="J24" s="74">
        <v>0</v>
      </c>
      <c r="K24" s="74">
        <v>2885718.3</v>
      </c>
      <c r="N24" s="25">
        <v>70</v>
      </c>
      <c r="O24" s="28" t="s">
        <v>208</v>
      </c>
      <c r="P24" s="30">
        <v>373.4</v>
      </c>
      <c r="Q24" s="30">
        <v>19261439.36</v>
      </c>
      <c r="R24" s="30">
        <v>373.4</v>
      </c>
      <c r="S24" s="30">
        <v>12919640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>
        <v>6341799.36</v>
      </c>
      <c r="AG24" s="25">
        <v>70</v>
      </c>
      <c r="AH24" s="28" t="s">
        <v>208</v>
      </c>
      <c r="AI24" s="30">
        <f t="shared" si="5"/>
        <v>-112</v>
      </c>
      <c r="AJ24" s="30">
        <f t="shared" si="6"/>
        <v>-7331281.059999999</v>
      </c>
      <c r="AK24" s="30">
        <f t="shared" si="7"/>
        <v>-112</v>
      </c>
      <c r="AL24" s="30">
        <f t="shared" si="8"/>
        <v>-3875200</v>
      </c>
      <c r="AM24" s="30" t="e">
        <f>#REF!-T24</f>
        <v>#REF!</v>
      </c>
      <c r="AN24" s="30">
        <f t="shared" si="9"/>
        <v>0</v>
      </c>
      <c r="AO24" s="30">
        <f t="shared" si="10"/>
        <v>0</v>
      </c>
      <c r="AP24" s="30" t="e">
        <f>#REF!-W24</f>
        <v>#REF!</v>
      </c>
      <c r="AQ24" s="30">
        <f t="shared" si="11"/>
        <v>0</v>
      </c>
      <c r="AR24" s="30">
        <f t="shared" si="12"/>
        <v>0</v>
      </c>
      <c r="AS24" s="30" t="e">
        <f>#REF!-Z24</f>
        <v>#REF!</v>
      </c>
      <c r="AT24" s="30" t="e">
        <f>#REF!-AA24</f>
        <v>#REF!</v>
      </c>
      <c r="AU24" s="30" t="e">
        <f>#REF!-AB24</f>
        <v>#REF!</v>
      </c>
      <c r="AV24" s="30" t="e">
        <f>#REF!-AC24</f>
        <v>#REF!</v>
      </c>
      <c r="AW24" s="30">
        <f t="shared" si="3"/>
        <v>-3456081.0600000005</v>
      </c>
    </row>
    <row r="25" spans="1:49" ht="25.5" customHeight="1" thickBot="1">
      <c r="A25" s="102">
        <v>16</v>
      </c>
      <c r="B25" s="14" t="s">
        <v>209</v>
      </c>
      <c r="C25" s="74">
        <v>764.9</v>
      </c>
      <c r="D25" s="74">
        <v>30781143.27</v>
      </c>
      <c r="E25" s="74">
        <f t="shared" si="4"/>
        <v>764.9</v>
      </c>
      <c r="F25" s="74">
        <v>26268320</v>
      </c>
      <c r="G25" s="74">
        <v>0</v>
      </c>
      <c r="H25" s="74">
        <v>0</v>
      </c>
      <c r="I25" s="74">
        <v>0</v>
      </c>
      <c r="J25" s="74">
        <v>0</v>
      </c>
      <c r="K25" s="74">
        <v>4512823.27</v>
      </c>
      <c r="N25" s="25">
        <v>71</v>
      </c>
      <c r="O25" s="28" t="s">
        <v>210</v>
      </c>
      <c r="P25" s="30">
        <v>764.9</v>
      </c>
      <c r="Q25" s="30">
        <v>30781143.27</v>
      </c>
      <c r="R25" s="30">
        <v>764.9</v>
      </c>
      <c r="S25" s="30">
        <v>26268320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>
        <v>4512823.27</v>
      </c>
      <c r="AG25" s="25">
        <v>71</v>
      </c>
      <c r="AH25" s="28" t="s">
        <v>210</v>
      </c>
      <c r="AI25" s="30">
        <f t="shared" si="5"/>
        <v>0</v>
      </c>
      <c r="AJ25" s="30">
        <f t="shared" si="6"/>
        <v>0</v>
      </c>
      <c r="AK25" s="30">
        <f t="shared" si="7"/>
        <v>0</v>
      </c>
      <c r="AL25" s="30">
        <f t="shared" si="8"/>
        <v>0</v>
      </c>
      <c r="AM25" s="30" t="e">
        <f>#REF!-T25</f>
        <v>#REF!</v>
      </c>
      <c r="AN25" s="30">
        <f t="shared" si="9"/>
        <v>0</v>
      </c>
      <c r="AO25" s="30">
        <f t="shared" si="10"/>
        <v>0</v>
      </c>
      <c r="AP25" s="30" t="e">
        <f>#REF!-W25</f>
        <v>#REF!</v>
      </c>
      <c r="AQ25" s="30">
        <f t="shared" si="11"/>
        <v>0</v>
      </c>
      <c r="AR25" s="30">
        <f t="shared" si="12"/>
        <v>0</v>
      </c>
      <c r="AS25" s="30" t="e">
        <f>#REF!-Z25</f>
        <v>#REF!</v>
      </c>
      <c r="AT25" s="30" t="e">
        <f>#REF!-AA25</f>
        <v>#REF!</v>
      </c>
      <c r="AU25" s="30" t="e">
        <f>#REF!-AB25</f>
        <v>#REF!</v>
      </c>
      <c r="AV25" s="30" t="e">
        <f>#REF!-AC25</f>
        <v>#REF!</v>
      </c>
      <c r="AW25" s="30">
        <f t="shared" si="3"/>
        <v>0</v>
      </c>
    </row>
    <row r="26" spans="1:49" ht="25.5" customHeight="1" thickBot="1">
      <c r="A26" s="102">
        <v>17</v>
      </c>
      <c r="B26" s="14" t="s">
        <v>211</v>
      </c>
      <c r="C26" s="74">
        <v>432.4</v>
      </c>
      <c r="D26" s="74">
        <v>16364656.81</v>
      </c>
      <c r="E26" s="74">
        <f t="shared" si="4"/>
        <v>432.4</v>
      </c>
      <c r="F26" s="74">
        <v>14230980</v>
      </c>
      <c r="G26" s="74">
        <v>0</v>
      </c>
      <c r="H26" s="74">
        <v>0</v>
      </c>
      <c r="I26" s="74">
        <v>0</v>
      </c>
      <c r="J26" s="74">
        <v>0</v>
      </c>
      <c r="K26" s="74">
        <v>2133676.81</v>
      </c>
      <c r="N26" s="25">
        <v>72</v>
      </c>
      <c r="O26" s="28" t="s">
        <v>212</v>
      </c>
      <c r="P26" s="30">
        <v>432.4</v>
      </c>
      <c r="Q26" s="30">
        <v>22304891.22</v>
      </c>
      <c r="R26" s="30">
        <v>432.4</v>
      </c>
      <c r="S26" s="30">
        <v>14961040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>
        <v>7343851.22</v>
      </c>
      <c r="AG26" s="25">
        <v>72</v>
      </c>
      <c r="AH26" s="28" t="s">
        <v>212</v>
      </c>
      <c r="AI26" s="30">
        <f t="shared" si="5"/>
        <v>0</v>
      </c>
      <c r="AJ26" s="30">
        <f t="shared" si="6"/>
        <v>-5940234.409999998</v>
      </c>
      <c r="AK26" s="30">
        <f t="shared" si="7"/>
        <v>0</v>
      </c>
      <c r="AL26" s="30">
        <f t="shared" si="8"/>
        <v>-730060</v>
      </c>
      <c r="AM26" s="30" t="e">
        <f>#REF!-T26</f>
        <v>#REF!</v>
      </c>
      <c r="AN26" s="30">
        <f t="shared" si="9"/>
        <v>0</v>
      </c>
      <c r="AO26" s="30">
        <f t="shared" si="10"/>
        <v>0</v>
      </c>
      <c r="AP26" s="30" t="e">
        <f>#REF!-W26</f>
        <v>#REF!</v>
      </c>
      <c r="AQ26" s="30">
        <f t="shared" si="11"/>
        <v>0</v>
      </c>
      <c r="AR26" s="30">
        <f t="shared" si="12"/>
        <v>0</v>
      </c>
      <c r="AS26" s="30" t="e">
        <f>#REF!-Z26</f>
        <v>#REF!</v>
      </c>
      <c r="AT26" s="30" t="e">
        <f>#REF!-AA26</f>
        <v>#REF!</v>
      </c>
      <c r="AU26" s="30" t="e">
        <f>#REF!-AB26</f>
        <v>#REF!</v>
      </c>
      <c r="AV26" s="30" t="e">
        <f>#REF!-AC26</f>
        <v>#REF!</v>
      </c>
      <c r="AW26" s="30">
        <f t="shared" si="3"/>
        <v>-5210174.41</v>
      </c>
    </row>
    <row r="27" spans="1:49" ht="25.5" customHeight="1" thickBot="1">
      <c r="A27" s="102">
        <v>18</v>
      </c>
      <c r="B27" s="14" t="s">
        <v>213</v>
      </c>
      <c r="C27" s="74">
        <v>249.3</v>
      </c>
      <c r="D27" s="74">
        <v>11259197.92</v>
      </c>
      <c r="E27" s="74">
        <f t="shared" si="4"/>
        <v>249.3</v>
      </c>
      <c r="F27" s="74">
        <v>8598100</v>
      </c>
      <c r="G27" s="74">
        <v>0</v>
      </c>
      <c r="H27" s="74">
        <v>0</v>
      </c>
      <c r="I27" s="74">
        <v>0</v>
      </c>
      <c r="J27" s="74">
        <v>0</v>
      </c>
      <c r="K27" s="74">
        <v>2661097.92</v>
      </c>
      <c r="N27" s="25">
        <v>73</v>
      </c>
      <c r="O27" s="28" t="s">
        <v>214</v>
      </c>
      <c r="P27" s="30">
        <v>249.2</v>
      </c>
      <c r="Q27" s="30">
        <v>12854715.29</v>
      </c>
      <c r="R27" s="30">
        <v>249.2</v>
      </c>
      <c r="S27" s="30">
        <v>8622320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>
        <v>4232395.29</v>
      </c>
      <c r="AG27" s="25">
        <v>73</v>
      </c>
      <c r="AH27" s="28" t="s">
        <v>214</v>
      </c>
      <c r="AI27" s="30">
        <f t="shared" si="5"/>
        <v>0.10000000000002274</v>
      </c>
      <c r="AJ27" s="30">
        <f t="shared" si="6"/>
        <v>-1595517.3699999992</v>
      </c>
      <c r="AK27" s="30">
        <f t="shared" si="7"/>
        <v>0.10000000000002274</v>
      </c>
      <c r="AL27" s="30">
        <f t="shared" si="8"/>
        <v>-24220</v>
      </c>
      <c r="AM27" s="30" t="e">
        <f>#REF!-T27</f>
        <v>#REF!</v>
      </c>
      <c r="AN27" s="30">
        <f t="shared" si="9"/>
        <v>0</v>
      </c>
      <c r="AO27" s="30">
        <f t="shared" si="10"/>
        <v>0</v>
      </c>
      <c r="AP27" s="30" t="e">
        <f>#REF!-W27</f>
        <v>#REF!</v>
      </c>
      <c r="AQ27" s="30">
        <f t="shared" si="11"/>
        <v>0</v>
      </c>
      <c r="AR27" s="30">
        <f t="shared" si="12"/>
        <v>0</v>
      </c>
      <c r="AS27" s="30" t="e">
        <f>#REF!-Z27</f>
        <v>#REF!</v>
      </c>
      <c r="AT27" s="30" t="e">
        <f>#REF!-AA27</f>
        <v>#REF!</v>
      </c>
      <c r="AU27" s="30" t="e">
        <f>#REF!-AB27</f>
        <v>#REF!</v>
      </c>
      <c r="AV27" s="30" t="e">
        <f>#REF!-AC27</f>
        <v>#REF!</v>
      </c>
      <c r="AW27" s="30">
        <f>K27-AD27</f>
        <v>-1571297.37</v>
      </c>
    </row>
    <row r="28" spans="1:49" ht="25.5" customHeight="1" thickBot="1">
      <c r="A28" s="102">
        <v>19</v>
      </c>
      <c r="B28" s="14" t="s">
        <v>215</v>
      </c>
      <c r="C28" s="74">
        <v>24.5</v>
      </c>
      <c r="D28" s="74">
        <v>973794.03</v>
      </c>
      <c r="E28" s="74">
        <f t="shared" si="4"/>
        <v>24.5</v>
      </c>
      <c r="F28" s="74">
        <v>847699.99</v>
      </c>
      <c r="G28" s="74">
        <v>0</v>
      </c>
      <c r="H28" s="74">
        <v>0</v>
      </c>
      <c r="I28" s="74">
        <v>0</v>
      </c>
      <c r="J28" s="74">
        <v>0</v>
      </c>
      <c r="K28" s="74">
        <v>126094.04</v>
      </c>
      <c r="N28" s="37"/>
      <c r="O28" s="28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G28" s="37"/>
      <c r="AH28" s="28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ht="25.5" customHeight="1" thickBot="1">
      <c r="A29" s="102">
        <v>20</v>
      </c>
      <c r="B29" s="14" t="s">
        <v>216</v>
      </c>
      <c r="C29" s="74">
        <v>28.4</v>
      </c>
      <c r="D29" s="74">
        <v>1338868.88</v>
      </c>
      <c r="E29" s="74">
        <f t="shared" si="4"/>
        <v>28.4</v>
      </c>
      <c r="F29" s="74">
        <v>982640</v>
      </c>
      <c r="G29" s="74">
        <v>0</v>
      </c>
      <c r="H29" s="74">
        <v>0</v>
      </c>
      <c r="I29" s="74">
        <v>0</v>
      </c>
      <c r="J29" s="74">
        <v>0</v>
      </c>
      <c r="K29" s="74">
        <v>356228.88</v>
      </c>
      <c r="N29" s="37"/>
      <c r="O29" s="28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G29" s="37"/>
      <c r="AH29" s="28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ht="25.5" customHeight="1" thickBot="1">
      <c r="A30" s="102">
        <v>21</v>
      </c>
      <c r="B30" s="14" t="s">
        <v>217</v>
      </c>
      <c r="C30" s="74">
        <v>39</v>
      </c>
      <c r="D30" s="74">
        <v>1760741.84</v>
      </c>
      <c r="E30" s="74">
        <f t="shared" si="4"/>
        <v>39</v>
      </c>
      <c r="F30" s="74">
        <v>1349400</v>
      </c>
      <c r="G30" s="74">
        <v>0</v>
      </c>
      <c r="H30" s="74">
        <v>0</v>
      </c>
      <c r="I30" s="74">
        <v>0</v>
      </c>
      <c r="J30" s="74">
        <v>0</v>
      </c>
      <c r="K30" s="74">
        <v>411341.84</v>
      </c>
      <c r="N30" s="37"/>
      <c r="O30" s="28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G30" s="37"/>
      <c r="AH30" s="28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ht="25.5" customHeight="1" thickBot="1">
      <c r="A31" s="102">
        <v>22</v>
      </c>
      <c r="B31" s="14" t="s">
        <v>218</v>
      </c>
      <c r="C31" s="74">
        <v>19.1</v>
      </c>
      <c r="D31" s="74">
        <v>904461.16</v>
      </c>
      <c r="E31" s="74">
        <f t="shared" si="4"/>
        <v>19.1</v>
      </c>
      <c r="F31" s="74">
        <v>660860</v>
      </c>
      <c r="G31" s="74">
        <v>0</v>
      </c>
      <c r="H31" s="74">
        <v>0</v>
      </c>
      <c r="I31" s="74">
        <v>0</v>
      </c>
      <c r="J31" s="74">
        <v>0</v>
      </c>
      <c r="K31" s="74">
        <v>243601.16</v>
      </c>
      <c r="N31" s="37"/>
      <c r="O31" s="28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G31" s="37"/>
      <c r="AH31" s="28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ht="25.5" customHeight="1" thickBot="1">
      <c r="A32" s="102">
        <v>23</v>
      </c>
      <c r="B32" s="14" t="s">
        <v>219</v>
      </c>
      <c r="C32" s="74">
        <v>21</v>
      </c>
      <c r="D32" s="74">
        <v>848838.17</v>
      </c>
      <c r="E32" s="74">
        <f t="shared" si="4"/>
        <v>21</v>
      </c>
      <c r="F32" s="74">
        <v>726600</v>
      </c>
      <c r="G32" s="74">
        <v>0</v>
      </c>
      <c r="H32" s="74">
        <v>0</v>
      </c>
      <c r="I32" s="74">
        <v>0</v>
      </c>
      <c r="J32" s="74">
        <v>0</v>
      </c>
      <c r="K32" s="74">
        <v>122238.17</v>
      </c>
      <c r="N32" s="37"/>
      <c r="O32" s="28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G32" s="37"/>
      <c r="AH32" s="28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ht="41.25" customHeight="1" thickBot="1">
      <c r="A33" s="182" t="s">
        <v>226</v>
      </c>
      <c r="B33" s="182"/>
      <c r="C33" s="69">
        <f>C34+C35</f>
        <v>167.2</v>
      </c>
      <c r="D33" s="69">
        <v>9960000</v>
      </c>
      <c r="E33" s="69">
        <v>0</v>
      </c>
      <c r="F33" s="69">
        <v>0</v>
      </c>
      <c r="G33" s="69">
        <v>167.2</v>
      </c>
      <c r="H33" s="69">
        <v>0</v>
      </c>
      <c r="I33" s="69">
        <v>0</v>
      </c>
      <c r="J33" s="69">
        <v>0</v>
      </c>
      <c r="K33" s="69">
        <v>9960000</v>
      </c>
      <c r="N33" s="37"/>
      <c r="O33" s="28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G33" s="37"/>
      <c r="AH33" s="28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ht="31.5" customHeight="1" thickBot="1">
      <c r="A34" s="18">
        <v>11</v>
      </c>
      <c r="B34" s="14" t="s">
        <v>48</v>
      </c>
      <c r="C34" s="74">
        <v>55.2</v>
      </c>
      <c r="D34" s="74">
        <v>3700000</v>
      </c>
      <c r="E34" s="74">
        <v>0</v>
      </c>
      <c r="F34" s="74">
        <v>0</v>
      </c>
      <c r="G34" s="74">
        <v>55.2</v>
      </c>
      <c r="H34" s="74">
        <v>0</v>
      </c>
      <c r="I34" s="74">
        <v>0</v>
      </c>
      <c r="J34" s="74">
        <v>0</v>
      </c>
      <c r="K34" s="74">
        <v>3700000</v>
      </c>
      <c r="N34" s="37"/>
      <c r="O34" s="28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G34" s="37"/>
      <c r="AH34" s="28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ht="25.5" customHeight="1" thickBot="1">
      <c r="A35" s="18">
        <v>15</v>
      </c>
      <c r="B35" s="14" t="s">
        <v>220</v>
      </c>
      <c r="C35" s="74">
        <v>112</v>
      </c>
      <c r="D35" s="74">
        <v>6260000</v>
      </c>
      <c r="E35" s="74">
        <v>0</v>
      </c>
      <c r="F35" s="74">
        <v>0</v>
      </c>
      <c r="G35" s="74">
        <v>112</v>
      </c>
      <c r="H35" s="74">
        <v>0</v>
      </c>
      <c r="I35" s="74">
        <v>0</v>
      </c>
      <c r="J35" s="74">
        <v>0</v>
      </c>
      <c r="K35" s="74">
        <v>6260000</v>
      </c>
      <c r="N35" s="37"/>
      <c r="O35" s="2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G35" s="37"/>
      <c r="AH35" s="28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1" customFormat="1" ht="25.5" customHeight="1">
      <c r="A36" s="180" t="s">
        <v>224</v>
      </c>
      <c r="B36" s="181"/>
      <c r="C36" s="69">
        <v>3620.53</v>
      </c>
      <c r="D36" s="69">
        <v>151113363.86</v>
      </c>
      <c r="E36" s="69">
        <v>3369.4</v>
      </c>
      <c r="F36" s="69">
        <v>143623224.86</v>
      </c>
      <c r="G36" s="69">
        <v>0</v>
      </c>
      <c r="H36" s="69">
        <v>0</v>
      </c>
      <c r="I36" s="69">
        <v>251.13</v>
      </c>
      <c r="J36" s="69">
        <v>7490139</v>
      </c>
      <c r="K36" s="69">
        <v>0</v>
      </c>
      <c r="N36" s="188"/>
      <c r="O36" s="18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G36" s="188"/>
      <c r="AH36" s="188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</row>
    <row r="37" spans="1:49" s="1" customFormat="1" ht="25.5" customHeight="1">
      <c r="A37" s="18">
        <v>18</v>
      </c>
      <c r="B37" s="14" t="s">
        <v>56</v>
      </c>
      <c r="C37" s="74">
        <v>370.2</v>
      </c>
      <c r="D37" s="74">
        <f aca="true" t="shared" si="13" ref="D37:D46">F37+J37</f>
        <v>16651548.67</v>
      </c>
      <c r="E37" s="74">
        <v>370.2</v>
      </c>
      <c r="F37" s="74">
        <v>16651548.67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N37" s="38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G37" s="38"/>
      <c r="AH37" s="38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</row>
    <row r="38" spans="1:49" s="1" customFormat="1" ht="25.5" customHeight="1">
      <c r="A38" s="18">
        <v>24</v>
      </c>
      <c r="B38" s="103" t="s">
        <v>64</v>
      </c>
      <c r="C38" s="74">
        <v>758.5</v>
      </c>
      <c r="D38" s="74">
        <f t="shared" si="13"/>
        <v>30864013.28</v>
      </c>
      <c r="E38" s="74">
        <v>758.5</v>
      </c>
      <c r="F38" s="74">
        <v>30864013.28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N38" s="40"/>
      <c r="O38" s="38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G38" s="40"/>
      <c r="AH38" s="38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</row>
    <row r="39" spans="1:49" s="1" customFormat="1" ht="25.5" customHeight="1">
      <c r="A39" s="18">
        <v>25</v>
      </c>
      <c r="B39" s="103" t="s">
        <v>66</v>
      </c>
      <c r="C39" s="74">
        <v>439.7</v>
      </c>
      <c r="D39" s="74">
        <f t="shared" si="13"/>
        <v>17804265.97</v>
      </c>
      <c r="E39" s="74">
        <v>439.7</v>
      </c>
      <c r="F39" s="74">
        <v>17804265.97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N39" s="40"/>
      <c r="O39" s="38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G39" s="40"/>
      <c r="AH39" s="38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</row>
    <row r="40" spans="1:49" s="1" customFormat="1" ht="25.5" customHeight="1">
      <c r="A40" s="18">
        <v>26</v>
      </c>
      <c r="B40" s="103" t="s">
        <v>68</v>
      </c>
      <c r="C40" s="74">
        <v>248.6</v>
      </c>
      <c r="D40" s="74">
        <f t="shared" si="13"/>
        <v>12497180.89</v>
      </c>
      <c r="E40" s="74">
        <v>248.6</v>
      </c>
      <c r="F40" s="74">
        <v>12497180.89</v>
      </c>
      <c r="G40" s="74">
        <v>0</v>
      </c>
      <c r="H40" s="74">
        <f>J40</f>
        <v>0</v>
      </c>
      <c r="I40" s="74">
        <v>0</v>
      </c>
      <c r="J40" s="74">
        <v>0</v>
      </c>
      <c r="K40" s="74">
        <v>0</v>
      </c>
      <c r="N40" s="40"/>
      <c r="O40" s="38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G40" s="40"/>
      <c r="AH40" s="38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</row>
    <row r="41" spans="1:49" s="1" customFormat="1" ht="25.5" customHeight="1">
      <c r="A41" s="18">
        <v>27</v>
      </c>
      <c r="B41" s="103" t="s">
        <v>69</v>
      </c>
      <c r="C41" s="74">
        <v>437</v>
      </c>
      <c r="D41" s="74">
        <f t="shared" si="13"/>
        <v>18005084.4</v>
      </c>
      <c r="E41" s="74">
        <v>437</v>
      </c>
      <c r="F41" s="74">
        <v>18005084.4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N41" s="40"/>
      <c r="O41" s="3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G41" s="40"/>
      <c r="AH41" s="38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</row>
    <row r="42" spans="1:49" s="1" customFormat="1" ht="25.5" customHeight="1">
      <c r="A42" s="18">
        <v>28</v>
      </c>
      <c r="B42" s="103" t="s">
        <v>70</v>
      </c>
      <c r="C42" s="74">
        <v>340.6</v>
      </c>
      <c r="D42" s="74">
        <f t="shared" si="13"/>
        <v>13491579.95</v>
      </c>
      <c r="E42" s="74">
        <v>281.2</v>
      </c>
      <c r="F42" s="74">
        <v>12012579.95</v>
      </c>
      <c r="G42" s="74">
        <v>0</v>
      </c>
      <c r="H42" s="74">
        <v>0</v>
      </c>
      <c r="I42" s="74">
        <v>59.4</v>
      </c>
      <c r="J42" s="74">
        <v>1479000</v>
      </c>
      <c r="K42" s="74">
        <v>0</v>
      </c>
      <c r="N42" s="40"/>
      <c r="O42" s="38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G42" s="40"/>
      <c r="AH42" s="38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</row>
    <row r="43" spans="1:49" s="1" customFormat="1" ht="25.5" customHeight="1">
      <c r="A43" s="18">
        <v>29</v>
      </c>
      <c r="B43" s="103" t="s">
        <v>71</v>
      </c>
      <c r="C43" s="74">
        <v>560.8</v>
      </c>
      <c r="D43" s="74">
        <f t="shared" si="13"/>
        <v>22013145.22</v>
      </c>
      <c r="E43" s="74">
        <v>497.8</v>
      </c>
      <c r="F43" s="74">
        <v>20345145.22</v>
      </c>
      <c r="G43" s="74">
        <v>0</v>
      </c>
      <c r="H43" s="74">
        <v>0</v>
      </c>
      <c r="I43" s="74">
        <v>63</v>
      </c>
      <c r="J43" s="74">
        <v>1668000</v>
      </c>
      <c r="K43" s="74">
        <v>0</v>
      </c>
      <c r="N43" s="40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G43" s="40"/>
      <c r="AH43" s="38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</row>
    <row r="44" spans="1:49" s="1" customFormat="1" ht="25.5" customHeight="1">
      <c r="A44" s="18">
        <v>30</v>
      </c>
      <c r="B44" s="103" t="s">
        <v>72</v>
      </c>
      <c r="C44" s="74">
        <v>336.4</v>
      </c>
      <c r="D44" s="74">
        <f t="shared" si="13"/>
        <v>15443406.48</v>
      </c>
      <c r="E44" s="74">
        <v>336.4</v>
      </c>
      <c r="F44" s="74">
        <v>15443406.48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N44" s="40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G44" s="40"/>
      <c r="AH44" s="38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</row>
    <row r="45" spans="1:49" s="1" customFormat="1" ht="25.5" customHeight="1">
      <c r="A45" s="18">
        <v>31</v>
      </c>
      <c r="B45" s="103" t="s">
        <v>73</v>
      </c>
      <c r="C45" s="74">
        <v>32.63</v>
      </c>
      <c r="D45" s="74">
        <f t="shared" si="13"/>
        <v>1107139</v>
      </c>
      <c r="E45" s="74">
        <v>0</v>
      </c>
      <c r="F45" s="74">
        <v>0</v>
      </c>
      <c r="G45" s="74">
        <v>0</v>
      </c>
      <c r="H45" s="74">
        <v>0</v>
      </c>
      <c r="I45" s="74">
        <v>32.63</v>
      </c>
      <c r="J45" s="74">
        <v>1107139</v>
      </c>
      <c r="K45" s="74">
        <v>0</v>
      </c>
      <c r="N45" s="40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G45" s="40"/>
      <c r="AH45" s="38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</row>
    <row r="46" spans="1:49" s="1" customFormat="1" ht="25.5" customHeight="1">
      <c r="A46" s="18">
        <v>32</v>
      </c>
      <c r="B46" s="103" t="s">
        <v>74</v>
      </c>
      <c r="C46" s="74">
        <v>96.1</v>
      </c>
      <c r="D46" s="74">
        <f t="shared" si="13"/>
        <v>3236000</v>
      </c>
      <c r="E46" s="74">
        <v>0</v>
      </c>
      <c r="F46" s="74">
        <v>0</v>
      </c>
      <c r="G46" s="74">
        <v>0</v>
      </c>
      <c r="H46" s="74">
        <v>0</v>
      </c>
      <c r="I46" s="74">
        <v>96.1</v>
      </c>
      <c r="J46" s="74">
        <v>3236000</v>
      </c>
      <c r="K46" s="74">
        <v>0</v>
      </c>
      <c r="N46" s="40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G46" s="40"/>
      <c r="AH46" s="38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</row>
    <row r="47" spans="1:49" s="1" customFormat="1" ht="25.5" customHeight="1">
      <c r="A47" s="180" t="s">
        <v>222</v>
      </c>
      <c r="B47" s="181"/>
      <c r="C47" s="69">
        <f>SUM(C48:C100)</f>
        <v>17408.91</v>
      </c>
      <c r="D47" s="69">
        <v>751323139.5538096</v>
      </c>
      <c r="E47" s="69">
        <f aca="true" t="shared" si="14" ref="E47:E78">C47-I47</f>
        <v>13706.4</v>
      </c>
      <c r="F47" s="69">
        <f aca="true" t="shared" si="15" ref="F47:F78">D47-J47</f>
        <v>629315422.1538097</v>
      </c>
      <c r="G47" s="69">
        <v>0</v>
      </c>
      <c r="H47" s="69">
        <v>0</v>
      </c>
      <c r="I47" s="69">
        <f>SUM(I48:I100)</f>
        <v>3702.5099999999998</v>
      </c>
      <c r="J47" s="69">
        <v>122007717.4</v>
      </c>
      <c r="K47" s="69">
        <v>0</v>
      </c>
      <c r="N47" s="40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40"/>
      <c r="AH47" s="38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</row>
    <row r="48" spans="1:49" s="1" customFormat="1" ht="25.5" customHeight="1">
      <c r="A48" s="18">
        <v>19</v>
      </c>
      <c r="B48" s="14" t="s">
        <v>75</v>
      </c>
      <c r="C48" s="74">
        <v>627.8</v>
      </c>
      <c r="D48" s="74">
        <v>25428662.53</v>
      </c>
      <c r="E48" s="74">
        <f t="shared" si="14"/>
        <v>471.9</v>
      </c>
      <c r="F48" s="74">
        <f t="shared" si="15"/>
        <v>20041662.53</v>
      </c>
      <c r="G48" s="74">
        <v>0</v>
      </c>
      <c r="H48" s="74">
        <v>0</v>
      </c>
      <c r="I48" s="74">
        <v>155.9</v>
      </c>
      <c r="J48" s="74">
        <v>5387000</v>
      </c>
      <c r="K48" s="74">
        <v>0</v>
      </c>
      <c r="N48" s="40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G48" s="40"/>
      <c r="AH48" s="38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</row>
    <row r="49" spans="1:250" s="1" customFormat="1" ht="25.5" customHeight="1">
      <c r="A49" s="18">
        <v>33</v>
      </c>
      <c r="B49" s="14" t="s">
        <v>76</v>
      </c>
      <c r="C49" s="74">
        <v>302.1</v>
      </c>
      <c r="D49" s="74">
        <v>14345747.9</v>
      </c>
      <c r="E49" s="74">
        <f t="shared" si="14"/>
        <v>220.40000000000003</v>
      </c>
      <c r="F49" s="74">
        <f t="shared" si="15"/>
        <v>11465747.9</v>
      </c>
      <c r="G49" s="74">
        <v>0</v>
      </c>
      <c r="H49" s="74">
        <v>0</v>
      </c>
      <c r="I49" s="74">
        <v>81.7</v>
      </c>
      <c r="J49" s="74">
        <f>570000+2310000</f>
        <v>2880000</v>
      </c>
      <c r="K49" s="74">
        <v>0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</row>
    <row r="50" spans="1:250" s="1" customFormat="1" ht="25.5" customHeight="1">
      <c r="A50" s="18">
        <v>34</v>
      </c>
      <c r="B50" s="14" t="s">
        <v>77</v>
      </c>
      <c r="C50" s="74">
        <v>382</v>
      </c>
      <c r="D50" s="74">
        <v>15238578.76</v>
      </c>
      <c r="E50" s="74">
        <f t="shared" si="14"/>
        <v>317.6</v>
      </c>
      <c r="F50" s="74">
        <f t="shared" si="15"/>
        <v>13158958.76</v>
      </c>
      <c r="G50" s="74">
        <v>0</v>
      </c>
      <c r="H50" s="74">
        <v>0</v>
      </c>
      <c r="I50" s="74">
        <v>64.4</v>
      </c>
      <c r="J50" s="74">
        <v>2079620</v>
      </c>
      <c r="K50" s="74">
        <v>0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</row>
    <row r="51" spans="1:250" s="1" customFormat="1" ht="25.5" customHeight="1">
      <c r="A51" s="18">
        <v>35</v>
      </c>
      <c r="B51" s="14" t="s">
        <v>78</v>
      </c>
      <c r="C51" s="74">
        <v>313.62</v>
      </c>
      <c r="D51" s="74">
        <v>12085513.74</v>
      </c>
      <c r="E51" s="74">
        <f t="shared" si="14"/>
        <v>212.3</v>
      </c>
      <c r="F51" s="74">
        <f t="shared" si="15"/>
        <v>8795513.74</v>
      </c>
      <c r="G51" s="74">
        <v>0</v>
      </c>
      <c r="H51" s="74">
        <v>0</v>
      </c>
      <c r="I51" s="74">
        <v>101.32</v>
      </c>
      <c r="J51" s="74">
        <v>3290000</v>
      </c>
      <c r="K51" s="74">
        <v>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</row>
    <row r="52" spans="1:250" s="1" customFormat="1" ht="25.5" customHeight="1">
      <c r="A52" s="18">
        <v>36</v>
      </c>
      <c r="B52" s="14" t="s">
        <v>79</v>
      </c>
      <c r="C52" s="74">
        <v>528.1</v>
      </c>
      <c r="D52" s="74">
        <v>21475201.57</v>
      </c>
      <c r="E52" s="74">
        <f t="shared" si="14"/>
        <v>338.20000000000005</v>
      </c>
      <c r="F52" s="74">
        <f t="shared" si="15"/>
        <v>15156201.57</v>
      </c>
      <c r="G52" s="74">
        <v>0</v>
      </c>
      <c r="H52" s="74">
        <v>0</v>
      </c>
      <c r="I52" s="74">
        <v>189.9</v>
      </c>
      <c r="J52" s="74">
        <v>6319000</v>
      </c>
      <c r="K52" s="74">
        <v>0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</row>
    <row r="53" spans="1:250" s="1" customFormat="1" ht="25.5" customHeight="1">
      <c r="A53" s="18">
        <v>37</v>
      </c>
      <c r="B53" s="14" t="s">
        <v>80</v>
      </c>
      <c r="C53" s="74">
        <v>435.04</v>
      </c>
      <c r="D53" s="74">
        <v>19038270.02</v>
      </c>
      <c r="E53" s="74">
        <f t="shared" si="14"/>
        <v>347.6</v>
      </c>
      <c r="F53" s="74">
        <f t="shared" si="15"/>
        <v>16093137.02</v>
      </c>
      <c r="G53" s="74">
        <v>0</v>
      </c>
      <c r="H53" s="74">
        <v>0</v>
      </c>
      <c r="I53" s="74">
        <v>87.44</v>
      </c>
      <c r="J53" s="74">
        <v>2945133</v>
      </c>
      <c r="K53" s="74">
        <v>0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</row>
    <row r="54" spans="1:250" s="1" customFormat="1" ht="25.5" customHeight="1">
      <c r="A54" s="18">
        <v>38</v>
      </c>
      <c r="B54" s="14" t="s">
        <v>81</v>
      </c>
      <c r="C54" s="74">
        <v>172.1</v>
      </c>
      <c r="D54" s="74">
        <v>7123955.48</v>
      </c>
      <c r="E54" s="74">
        <f t="shared" si="14"/>
        <v>129.2</v>
      </c>
      <c r="F54" s="74">
        <f t="shared" si="15"/>
        <v>5619955.48</v>
      </c>
      <c r="G54" s="74">
        <v>0</v>
      </c>
      <c r="H54" s="74">
        <v>0</v>
      </c>
      <c r="I54" s="74">
        <v>42.9</v>
      </c>
      <c r="J54" s="74">
        <v>1504000</v>
      </c>
      <c r="K54" s="74">
        <v>0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</row>
    <row r="55" spans="1:250" s="1" customFormat="1" ht="25.5" customHeight="1">
      <c r="A55" s="18">
        <v>39</v>
      </c>
      <c r="B55" s="14" t="s">
        <v>82</v>
      </c>
      <c r="C55" s="74">
        <v>358.2</v>
      </c>
      <c r="D55" s="74">
        <v>14731828.620000001</v>
      </c>
      <c r="E55" s="74">
        <f t="shared" si="14"/>
        <v>299.2</v>
      </c>
      <c r="F55" s="74">
        <f t="shared" si="15"/>
        <v>12678828.620000001</v>
      </c>
      <c r="G55" s="74">
        <v>0</v>
      </c>
      <c r="H55" s="74">
        <v>0</v>
      </c>
      <c r="I55" s="74">
        <v>59</v>
      </c>
      <c r="J55" s="74">
        <v>2053000</v>
      </c>
      <c r="K55" s="74">
        <v>0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</row>
    <row r="56" spans="1:250" s="1" customFormat="1" ht="25.5" customHeight="1">
      <c r="A56" s="18">
        <v>40</v>
      </c>
      <c r="B56" s="14" t="s">
        <v>83</v>
      </c>
      <c r="C56" s="74">
        <v>731.52</v>
      </c>
      <c r="D56" s="74">
        <v>30833326.310000002</v>
      </c>
      <c r="E56" s="74">
        <f t="shared" si="14"/>
        <v>569.7</v>
      </c>
      <c r="F56" s="74">
        <f t="shared" si="15"/>
        <v>25565716.310000002</v>
      </c>
      <c r="G56" s="74">
        <v>0</v>
      </c>
      <c r="H56" s="74">
        <v>0</v>
      </c>
      <c r="I56" s="74">
        <v>161.82</v>
      </c>
      <c r="J56" s="74">
        <v>5267610</v>
      </c>
      <c r="K56" s="74">
        <v>0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</row>
    <row r="57" spans="1:250" s="1" customFormat="1" ht="25.5" customHeight="1">
      <c r="A57" s="18">
        <v>41</v>
      </c>
      <c r="B57" s="14" t="s">
        <v>84</v>
      </c>
      <c r="C57" s="74">
        <v>162</v>
      </c>
      <c r="D57" s="74">
        <v>6271837.96</v>
      </c>
      <c r="E57" s="74">
        <f t="shared" si="14"/>
        <v>84.6</v>
      </c>
      <c r="F57" s="74">
        <f t="shared" si="15"/>
        <v>3660837.96</v>
      </c>
      <c r="G57" s="74">
        <v>0</v>
      </c>
      <c r="H57" s="74">
        <v>0</v>
      </c>
      <c r="I57" s="74">
        <v>77.4</v>
      </c>
      <c r="J57" s="74">
        <v>2611000</v>
      </c>
      <c r="K57" s="74">
        <v>0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</row>
    <row r="58" spans="1:250" s="1" customFormat="1" ht="25.5" customHeight="1">
      <c r="A58" s="18">
        <v>42</v>
      </c>
      <c r="B58" s="14" t="s">
        <v>85</v>
      </c>
      <c r="C58" s="74">
        <v>436.84</v>
      </c>
      <c r="D58" s="74">
        <v>18725060.68</v>
      </c>
      <c r="E58" s="74">
        <f t="shared" si="14"/>
        <v>345.7</v>
      </c>
      <c r="F58" s="74">
        <f t="shared" si="15"/>
        <v>15841192.68</v>
      </c>
      <c r="G58" s="74">
        <v>0</v>
      </c>
      <c r="H58" s="74">
        <v>0</v>
      </c>
      <c r="I58" s="74">
        <v>91.14</v>
      </c>
      <c r="J58" s="74">
        <v>2883868</v>
      </c>
      <c r="K58" s="74"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</row>
    <row r="59" spans="1:250" s="1" customFormat="1" ht="25.5" customHeight="1">
      <c r="A59" s="18">
        <v>20</v>
      </c>
      <c r="B59" s="14" t="s">
        <v>59</v>
      </c>
      <c r="C59" s="74">
        <v>339.73</v>
      </c>
      <c r="D59" s="74">
        <v>13946863.64</v>
      </c>
      <c r="E59" s="74">
        <f t="shared" si="14"/>
        <v>165.9</v>
      </c>
      <c r="F59" s="74">
        <f t="shared" si="15"/>
        <v>7958968.540000001</v>
      </c>
      <c r="G59" s="74">
        <v>0</v>
      </c>
      <c r="H59" s="74">
        <v>0</v>
      </c>
      <c r="I59" s="74">
        <v>173.83</v>
      </c>
      <c r="J59" s="74">
        <v>5987895.1</v>
      </c>
      <c r="K59" s="74"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</row>
    <row r="60" spans="1:250" s="1" customFormat="1" ht="25.5" customHeight="1">
      <c r="A60" s="18">
        <v>43</v>
      </c>
      <c r="B60" s="14" t="s">
        <v>86</v>
      </c>
      <c r="C60" s="74">
        <v>386.2</v>
      </c>
      <c r="D60" s="74">
        <v>17439772.27</v>
      </c>
      <c r="E60" s="74">
        <f t="shared" si="14"/>
        <v>297.6</v>
      </c>
      <c r="F60" s="74">
        <f t="shared" si="15"/>
        <v>14588201.27</v>
      </c>
      <c r="G60" s="74">
        <v>0</v>
      </c>
      <c r="H60" s="74">
        <v>0</v>
      </c>
      <c r="I60" s="74">
        <v>88.6</v>
      </c>
      <c r="J60" s="74">
        <v>2851571</v>
      </c>
      <c r="K60" s="74"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</row>
    <row r="61" spans="1:250" s="1" customFormat="1" ht="25.5" customHeight="1">
      <c r="A61" s="18">
        <v>44</v>
      </c>
      <c r="B61" s="14" t="s">
        <v>87</v>
      </c>
      <c r="C61" s="74">
        <v>293.3</v>
      </c>
      <c r="D61" s="74">
        <v>12505843.11</v>
      </c>
      <c r="E61" s="74">
        <f t="shared" si="14"/>
        <v>191.70000000000002</v>
      </c>
      <c r="F61" s="74">
        <f t="shared" si="15"/>
        <v>8955843.11</v>
      </c>
      <c r="G61" s="74">
        <v>0</v>
      </c>
      <c r="H61" s="74">
        <v>0</v>
      </c>
      <c r="I61" s="74">
        <v>101.6</v>
      </c>
      <c r="J61" s="74">
        <v>3550000</v>
      </c>
      <c r="K61" s="74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</row>
    <row r="62" spans="1:250" s="1" customFormat="1" ht="25.5" customHeight="1">
      <c r="A62" s="18">
        <v>45</v>
      </c>
      <c r="B62" s="14" t="s">
        <v>88</v>
      </c>
      <c r="C62" s="74">
        <v>632.09</v>
      </c>
      <c r="D62" s="74">
        <v>25412219.729999997</v>
      </c>
      <c r="E62" s="74">
        <f t="shared" si="14"/>
        <v>431.20000000000005</v>
      </c>
      <c r="F62" s="74">
        <f t="shared" si="15"/>
        <v>19178219.729999997</v>
      </c>
      <c r="G62" s="74">
        <v>0</v>
      </c>
      <c r="H62" s="74">
        <v>0</v>
      </c>
      <c r="I62" s="74">
        <v>200.89</v>
      </c>
      <c r="J62" s="74">
        <v>6234000</v>
      </c>
      <c r="K62" s="74"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</row>
    <row r="63" spans="1:250" s="1" customFormat="1" ht="25.5" customHeight="1">
      <c r="A63" s="18">
        <v>46</v>
      </c>
      <c r="B63" s="14" t="s">
        <v>89</v>
      </c>
      <c r="C63" s="74">
        <v>540.98</v>
      </c>
      <c r="D63" s="74">
        <v>24668654.83</v>
      </c>
      <c r="E63" s="74">
        <f t="shared" si="14"/>
        <v>424.1</v>
      </c>
      <c r="F63" s="74">
        <f t="shared" si="15"/>
        <v>20988654.83</v>
      </c>
      <c r="G63" s="74">
        <v>0</v>
      </c>
      <c r="H63" s="74">
        <v>0</v>
      </c>
      <c r="I63" s="74">
        <v>116.88</v>
      </c>
      <c r="J63" s="74">
        <v>3680000</v>
      </c>
      <c r="K63" s="74"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</row>
    <row r="64" spans="1:250" s="1" customFormat="1" ht="25.5" customHeight="1">
      <c r="A64" s="18">
        <v>47</v>
      </c>
      <c r="B64" s="14" t="s">
        <v>90</v>
      </c>
      <c r="C64" s="74">
        <v>803.5</v>
      </c>
      <c r="D64" s="74">
        <v>32951060.65</v>
      </c>
      <c r="E64" s="74">
        <f t="shared" si="14"/>
        <v>665.4</v>
      </c>
      <c r="F64" s="74">
        <f t="shared" si="15"/>
        <v>28255357.65</v>
      </c>
      <c r="G64" s="74">
        <v>0</v>
      </c>
      <c r="H64" s="74">
        <v>0</v>
      </c>
      <c r="I64" s="74">
        <v>138.1</v>
      </c>
      <c r="J64" s="74">
        <v>4695703</v>
      </c>
      <c r="K64" s="74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</row>
    <row r="65" spans="1:250" s="1" customFormat="1" ht="25.5" customHeight="1">
      <c r="A65" s="18">
        <v>23</v>
      </c>
      <c r="B65" s="14" t="s">
        <v>91</v>
      </c>
      <c r="C65" s="74">
        <v>850.89</v>
      </c>
      <c r="D65" s="74">
        <v>36816886.64</v>
      </c>
      <c r="E65" s="74">
        <f t="shared" si="14"/>
        <v>677</v>
      </c>
      <c r="F65" s="74">
        <f t="shared" si="15"/>
        <v>30932383.240000002</v>
      </c>
      <c r="G65" s="74">
        <v>0</v>
      </c>
      <c r="H65" s="74">
        <v>0</v>
      </c>
      <c r="I65" s="74">
        <v>173.89</v>
      </c>
      <c r="J65" s="74">
        <v>5884503.4</v>
      </c>
      <c r="K65" s="74"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</row>
    <row r="66" spans="1:250" s="1" customFormat="1" ht="25.5" customHeight="1">
      <c r="A66" s="18">
        <v>48</v>
      </c>
      <c r="B66" s="14" t="s">
        <v>92</v>
      </c>
      <c r="C66" s="74">
        <v>638.13</v>
      </c>
      <c r="D66" s="74">
        <v>25664972.63</v>
      </c>
      <c r="E66" s="74">
        <f t="shared" si="14"/>
        <v>489</v>
      </c>
      <c r="F66" s="74">
        <f t="shared" si="15"/>
        <v>20897010.63</v>
      </c>
      <c r="G66" s="74">
        <v>0</v>
      </c>
      <c r="H66" s="74">
        <v>0</v>
      </c>
      <c r="I66" s="74">
        <v>149.13</v>
      </c>
      <c r="J66" s="74">
        <v>4767962</v>
      </c>
      <c r="K66" s="74"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</row>
    <row r="67" spans="1:250" s="1" customFormat="1" ht="25.5" customHeight="1">
      <c r="A67" s="18">
        <v>21</v>
      </c>
      <c r="B67" s="14" t="s">
        <v>93</v>
      </c>
      <c r="C67" s="74">
        <v>388.96</v>
      </c>
      <c r="D67" s="74">
        <v>13659095.41</v>
      </c>
      <c r="E67" s="74">
        <f t="shared" si="14"/>
        <v>77.89999999999998</v>
      </c>
      <c r="F67" s="74">
        <f t="shared" si="15"/>
        <v>3569095.41</v>
      </c>
      <c r="G67" s="74">
        <v>0</v>
      </c>
      <c r="H67" s="74">
        <v>0</v>
      </c>
      <c r="I67" s="74">
        <v>311.06</v>
      </c>
      <c r="J67" s="74">
        <v>10090000</v>
      </c>
      <c r="K67" s="74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</row>
    <row r="68" spans="1:250" s="1" customFormat="1" ht="25.5" customHeight="1">
      <c r="A68" s="18">
        <v>49</v>
      </c>
      <c r="B68" s="14" t="s">
        <v>94</v>
      </c>
      <c r="C68" s="74">
        <v>425.8</v>
      </c>
      <c r="D68" s="74">
        <v>18639843.53</v>
      </c>
      <c r="E68" s="74">
        <f t="shared" si="14"/>
        <v>349.6</v>
      </c>
      <c r="F68" s="74">
        <f t="shared" si="15"/>
        <v>16148843.530000001</v>
      </c>
      <c r="G68" s="74">
        <v>0</v>
      </c>
      <c r="H68" s="74">
        <v>0</v>
      </c>
      <c r="I68" s="74">
        <v>76.2</v>
      </c>
      <c r="J68" s="74">
        <v>2491000</v>
      </c>
      <c r="K68" s="74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</row>
    <row r="69" spans="1:250" s="1" customFormat="1" ht="25.5" customHeight="1">
      <c r="A69" s="18">
        <v>50</v>
      </c>
      <c r="B69" s="14" t="s">
        <v>95</v>
      </c>
      <c r="C69" s="74">
        <v>243.57</v>
      </c>
      <c r="D69" s="74">
        <v>9024730.27</v>
      </c>
      <c r="E69" s="74">
        <f t="shared" si="14"/>
        <v>109.19999999999999</v>
      </c>
      <c r="F69" s="74">
        <f t="shared" si="15"/>
        <v>4728697.27</v>
      </c>
      <c r="G69" s="74">
        <v>0</v>
      </c>
      <c r="H69" s="74">
        <v>0</v>
      </c>
      <c r="I69" s="74">
        <v>134.37</v>
      </c>
      <c r="J69" s="74">
        <v>4296033</v>
      </c>
      <c r="K69" s="74"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</row>
    <row r="70" spans="1:250" s="1" customFormat="1" ht="25.5" customHeight="1">
      <c r="A70" s="18">
        <v>51</v>
      </c>
      <c r="B70" s="14" t="s">
        <v>96</v>
      </c>
      <c r="C70" s="74">
        <v>505.63</v>
      </c>
      <c r="D70" s="74">
        <v>21996221.290000003</v>
      </c>
      <c r="E70" s="74">
        <f t="shared" si="14"/>
        <v>359.7</v>
      </c>
      <c r="F70" s="74">
        <f t="shared" si="15"/>
        <v>17275194.39</v>
      </c>
      <c r="G70" s="74">
        <v>0</v>
      </c>
      <c r="H70" s="74">
        <v>0</v>
      </c>
      <c r="I70" s="74">
        <v>145.93</v>
      </c>
      <c r="J70" s="74">
        <v>4721026.9</v>
      </c>
      <c r="K70" s="74">
        <v>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</row>
    <row r="71" spans="1:250" s="1" customFormat="1" ht="25.5" customHeight="1">
      <c r="A71" s="18">
        <v>52</v>
      </c>
      <c r="B71" s="17" t="s">
        <v>97</v>
      </c>
      <c r="C71" s="74">
        <v>290.91</v>
      </c>
      <c r="D71" s="74">
        <v>11712178.03</v>
      </c>
      <c r="E71" s="74">
        <f t="shared" si="14"/>
        <v>167.20000000000005</v>
      </c>
      <c r="F71" s="74">
        <f t="shared" si="15"/>
        <v>7794178.029999999</v>
      </c>
      <c r="G71" s="74">
        <v>0</v>
      </c>
      <c r="H71" s="74">
        <v>0</v>
      </c>
      <c r="I71" s="74">
        <v>123.71</v>
      </c>
      <c r="J71" s="74">
        <v>3918000</v>
      </c>
      <c r="K71" s="74">
        <v>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</row>
    <row r="72" spans="1:250" s="1" customFormat="1" ht="25.5" customHeight="1">
      <c r="A72" s="18">
        <v>53</v>
      </c>
      <c r="B72" s="17" t="s">
        <v>98</v>
      </c>
      <c r="C72" s="74">
        <v>554</v>
      </c>
      <c r="D72" s="74">
        <v>25913102.36</v>
      </c>
      <c r="E72" s="74">
        <f t="shared" si="14"/>
        <v>520.2</v>
      </c>
      <c r="F72" s="74">
        <f t="shared" si="15"/>
        <v>24764114.36</v>
      </c>
      <c r="G72" s="74">
        <v>0</v>
      </c>
      <c r="H72" s="74">
        <v>0</v>
      </c>
      <c r="I72" s="74">
        <v>33.8</v>
      </c>
      <c r="J72" s="74">
        <v>1148988</v>
      </c>
      <c r="K72" s="74">
        <v>0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</row>
    <row r="73" spans="1:250" s="1" customFormat="1" ht="25.5" customHeight="1">
      <c r="A73" s="18">
        <v>54</v>
      </c>
      <c r="B73" s="17" t="s">
        <v>99</v>
      </c>
      <c r="C73" s="74">
        <v>333.22</v>
      </c>
      <c r="D73" s="74">
        <v>14892310.36</v>
      </c>
      <c r="E73" s="74">
        <f t="shared" si="14"/>
        <v>293.3</v>
      </c>
      <c r="F73" s="74">
        <f t="shared" si="15"/>
        <v>13590310.36</v>
      </c>
      <c r="G73" s="74">
        <v>0</v>
      </c>
      <c r="H73" s="74">
        <v>0</v>
      </c>
      <c r="I73" s="74">
        <v>39.92</v>
      </c>
      <c r="J73" s="74">
        <v>1302000</v>
      </c>
      <c r="K73" s="74">
        <v>0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</row>
    <row r="74" spans="1:250" s="1" customFormat="1" ht="25.5" customHeight="1">
      <c r="A74" s="18">
        <v>55</v>
      </c>
      <c r="B74" s="17" t="s">
        <v>100</v>
      </c>
      <c r="C74" s="74">
        <v>803.6</v>
      </c>
      <c r="D74" s="74">
        <v>37349826.06</v>
      </c>
      <c r="E74" s="74">
        <f t="shared" si="14"/>
        <v>803.6</v>
      </c>
      <c r="F74" s="74">
        <f t="shared" si="15"/>
        <v>37349826.06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</row>
    <row r="75" spans="1:250" s="1" customFormat="1" ht="25.5" customHeight="1">
      <c r="A75" s="18">
        <v>56</v>
      </c>
      <c r="B75" s="17" t="s">
        <v>101</v>
      </c>
      <c r="C75" s="74">
        <v>150.1</v>
      </c>
      <c r="D75" s="74">
        <v>7713199.109999999</v>
      </c>
      <c r="E75" s="74">
        <f t="shared" si="14"/>
        <v>150.1</v>
      </c>
      <c r="F75" s="74">
        <f t="shared" si="15"/>
        <v>7713199.109999999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</row>
    <row r="76" spans="1:250" s="1" customFormat="1" ht="25.5" customHeight="1">
      <c r="A76" s="18">
        <v>57</v>
      </c>
      <c r="B76" s="17" t="s">
        <v>102</v>
      </c>
      <c r="C76" s="74">
        <v>205.5</v>
      </c>
      <c r="D76" s="74">
        <v>8496500.08</v>
      </c>
      <c r="E76" s="74">
        <f t="shared" si="14"/>
        <v>205.5</v>
      </c>
      <c r="F76" s="74">
        <f t="shared" si="15"/>
        <v>8496500.08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</row>
    <row r="77" spans="1:250" s="1" customFormat="1" ht="25.5" customHeight="1">
      <c r="A77" s="18">
        <v>58</v>
      </c>
      <c r="B77" s="17" t="s">
        <v>103</v>
      </c>
      <c r="C77" s="74">
        <v>595.4</v>
      </c>
      <c r="D77" s="74">
        <v>24399682.25</v>
      </c>
      <c r="E77" s="74">
        <f t="shared" si="14"/>
        <v>434.59999999999997</v>
      </c>
      <c r="F77" s="74">
        <f t="shared" si="15"/>
        <v>18926178.25</v>
      </c>
      <c r="G77" s="74">
        <v>0</v>
      </c>
      <c r="H77" s="74">
        <v>0</v>
      </c>
      <c r="I77" s="74">
        <v>160.8</v>
      </c>
      <c r="J77" s="74">
        <v>5473504</v>
      </c>
      <c r="K77" s="74">
        <v>0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</row>
    <row r="78" spans="1:49" s="1" customFormat="1" ht="25.5" customHeight="1">
      <c r="A78" s="18">
        <v>59</v>
      </c>
      <c r="B78" s="17" t="s">
        <v>104</v>
      </c>
      <c r="C78" s="74">
        <v>589.28</v>
      </c>
      <c r="D78" s="74">
        <v>23987376.09</v>
      </c>
      <c r="E78" s="74">
        <f t="shared" si="14"/>
        <v>317.9</v>
      </c>
      <c r="F78" s="74">
        <f t="shared" si="15"/>
        <v>15172076.09</v>
      </c>
      <c r="G78" s="74">
        <v>0</v>
      </c>
      <c r="H78" s="74">
        <v>0</v>
      </c>
      <c r="I78" s="74">
        <v>271.38</v>
      </c>
      <c r="J78" s="74">
        <v>8815300</v>
      </c>
      <c r="K78" s="74">
        <v>0</v>
      </c>
      <c r="L78" s="39"/>
      <c r="M78" s="39"/>
      <c r="N78" s="40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G78" s="40"/>
      <c r="AH78" s="38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</row>
    <row r="79" spans="1:49" s="1" customFormat="1" ht="25.5" customHeight="1">
      <c r="A79" s="18">
        <v>60</v>
      </c>
      <c r="B79" s="17" t="s">
        <v>105</v>
      </c>
      <c r="C79" s="74">
        <v>306</v>
      </c>
      <c r="D79" s="74">
        <v>14618786.42</v>
      </c>
      <c r="E79" s="74">
        <f aca="true" t="shared" si="16" ref="E79:E100">C79-I79</f>
        <v>207.5</v>
      </c>
      <c r="F79" s="74">
        <f aca="true" t="shared" si="17" ref="F79:F100">D79-J79</f>
        <v>11388786.42</v>
      </c>
      <c r="G79" s="74">
        <v>0</v>
      </c>
      <c r="H79" s="74">
        <v>0</v>
      </c>
      <c r="I79" s="74">
        <v>98.5</v>
      </c>
      <c r="J79" s="74">
        <v>3230000</v>
      </c>
      <c r="K79" s="74">
        <v>0</v>
      </c>
      <c r="L79" s="39"/>
      <c r="M79" s="39"/>
      <c r="N79" s="40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G79" s="40"/>
      <c r="AH79" s="38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49" s="1" customFormat="1" ht="25.5" customHeight="1">
      <c r="A80" s="18">
        <v>61</v>
      </c>
      <c r="B80" s="17" t="s">
        <v>106</v>
      </c>
      <c r="C80" s="74">
        <v>224.7</v>
      </c>
      <c r="D80" s="74">
        <v>9668219.59</v>
      </c>
      <c r="E80" s="74">
        <f t="shared" si="16"/>
        <v>224.7</v>
      </c>
      <c r="F80" s="74">
        <f t="shared" si="17"/>
        <v>9668219.59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39"/>
      <c r="M80" s="39"/>
      <c r="N80" s="40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G80" s="40"/>
      <c r="AH80" s="38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s="1" customFormat="1" ht="25.5" customHeight="1">
      <c r="A81" s="18">
        <v>62</v>
      </c>
      <c r="B81" s="17" t="s">
        <v>107</v>
      </c>
      <c r="C81" s="74">
        <v>283.3</v>
      </c>
      <c r="D81" s="74">
        <v>13723281.92</v>
      </c>
      <c r="E81" s="74">
        <f t="shared" si="16"/>
        <v>283.3</v>
      </c>
      <c r="F81" s="74">
        <f t="shared" si="17"/>
        <v>13723281.92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39"/>
      <c r="M81" s="39"/>
      <c r="N81" s="40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G81" s="40"/>
      <c r="AH81" s="38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s="1" customFormat="1" ht="25.5" customHeight="1">
      <c r="A82" s="18">
        <v>63</v>
      </c>
      <c r="B82" s="17" t="s">
        <v>108</v>
      </c>
      <c r="C82" s="74">
        <v>91.5</v>
      </c>
      <c r="D82" s="74">
        <v>3619651.69</v>
      </c>
      <c r="E82" s="74">
        <f t="shared" si="16"/>
        <v>40.5</v>
      </c>
      <c r="F82" s="74">
        <f t="shared" si="17"/>
        <v>1969651.69</v>
      </c>
      <c r="G82" s="74">
        <v>0</v>
      </c>
      <c r="H82" s="74">
        <v>0</v>
      </c>
      <c r="I82" s="74">
        <v>51</v>
      </c>
      <c r="J82" s="74">
        <v>1650000</v>
      </c>
      <c r="K82" s="74">
        <v>0</v>
      </c>
      <c r="L82" s="39"/>
      <c r="M82" s="39"/>
      <c r="N82" s="188"/>
      <c r="O82" s="18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G82" s="188"/>
      <c r="AH82" s="188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s="1" customFormat="1" ht="25.5" customHeight="1">
      <c r="A83" s="18">
        <v>64</v>
      </c>
      <c r="B83" s="17" t="s">
        <v>109</v>
      </c>
      <c r="C83" s="74">
        <v>39.9</v>
      </c>
      <c r="D83" s="74">
        <v>2158109.05</v>
      </c>
      <c r="E83" s="74">
        <f t="shared" si="16"/>
        <v>39.9</v>
      </c>
      <c r="F83" s="74">
        <f t="shared" si="17"/>
        <v>2158109.05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39"/>
      <c r="M83" s="39"/>
      <c r="N83" s="40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G83" s="40"/>
      <c r="AH83" s="38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s="1" customFormat="1" ht="25.5" customHeight="1">
      <c r="A84" s="18">
        <v>65</v>
      </c>
      <c r="B84" s="17" t="s">
        <v>110</v>
      </c>
      <c r="C84" s="74">
        <v>117.5</v>
      </c>
      <c r="D84" s="74">
        <v>6287019.57</v>
      </c>
      <c r="E84" s="74">
        <f t="shared" si="16"/>
        <v>117.5</v>
      </c>
      <c r="F84" s="74">
        <f t="shared" si="17"/>
        <v>6287019.57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39"/>
      <c r="M84" s="39"/>
      <c r="N84" s="40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G84" s="40"/>
      <c r="AH84" s="38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s="1" customFormat="1" ht="25.5" customHeight="1">
      <c r="A85" s="18">
        <v>66</v>
      </c>
      <c r="B85" s="17" t="s">
        <v>111</v>
      </c>
      <c r="C85" s="74">
        <v>254.5</v>
      </c>
      <c r="D85" s="74">
        <v>11385043.2</v>
      </c>
      <c r="E85" s="74">
        <f t="shared" si="16"/>
        <v>254.5</v>
      </c>
      <c r="F85" s="74">
        <f t="shared" si="17"/>
        <v>11385043.2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39"/>
      <c r="M85" s="39"/>
      <c r="N85" s="40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G85" s="40"/>
      <c r="AH85" s="38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s="1" customFormat="1" ht="25.5" customHeight="1">
      <c r="A86" s="18">
        <v>67</v>
      </c>
      <c r="B86" s="17" t="s">
        <v>112</v>
      </c>
      <c r="C86" s="74">
        <v>243</v>
      </c>
      <c r="D86" s="74">
        <v>11087794.22</v>
      </c>
      <c r="E86" s="74">
        <f t="shared" si="16"/>
        <v>243</v>
      </c>
      <c r="F86" s="74">
        <f t="shared" si="17"/>
        <v>11087794.22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39"/>
      <c r="M86" s="39"/>
      <c r="N86" s="188"/>
      <c r="O86" s="18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G86" s="188"/>
      <c r="AH86" s="188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s="1" customFormat="1" ht="25.5" customHeight="1">
      <c r="A87" s="18">
        <v>68</v>
      </c>
      <c r="B87" s="17" t="s">
        <v>113</v>
      </c>
      <c r="C87" s="74">
        <v>28.7</v>
      </c>
      <c r="D87" s="74">
        <v>1372231.6</v>
      </c>
      <c r="E87" s="74">
        <f t="shared" si="16"/>
        <v>28.7</v>
      </c>
      <c r="F87" s="74">
        <f t="shared" si="17"/>
        <v>1372231.6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39"/>
      <c r="M87" s="39"/>
      <c r="N87" s="40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G87" s="40"/>
      <c r="AH87" s="38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s="1" customFormat="1" ht="25.5" customHeight="1">
      <c r="A88" s="18">
        <v>69</v>
      </c>
      <c r="B88" s="17" t="s">
        <v>114</v>
      </c>
      <c r="C88" s="74">
        <v>234.2</v>
      </c>
      <c r="D88" s="74">
        <v>11576422.68</v>
      </c>
      <c r="E88" s="74">
        <f t="shared" si="16"/>
        <v>234.2</v>
      </c>
      <c r="F88" s="74">
        <f t="shared" si="17"/>
        <v>11576422.68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39"/>
      <c r="M88" s="39"/>
      <c r="N88" s="188"/>
      <c r="O88" s="1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G88" s="188"/>
      <c r="AH88" s="188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s="1" customFormat="1" ht="25.5" customHeight="1">
      <c r="A89" s="18">
        <v>70</v>
      </c>
      <c r="B89" s="17" t="s">
        <v>115</v>
      </c>
      <c r="C89" s="74">
        <v>29</v>
      </c>
      <c r="D89" s="74">
        <v>1274505.91</v>
      </c>
      <c r="E89" s="74">
        <f t="shared" si="16"/>
        <v>29</v>
      </c>
      <c r="F89" s="74">
        <f t="shared" si="17"/>
        <v>1274505.91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39"/>
      <c r="M89" s="39"/>
      <c r="N89" s="40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G89" s="40"/>
      <c r="AH89" s="38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s="1" customFormat="1" ht="25.5" customHeight="1">
      <c r="A90" s="18">
        <v>71</v>
      </c>
      <c r="B90" s="17" t="s">
        <v>116</v>
      </c>
      <c r="C90" s="74">
        <v>379.9</v>
      </c>
      <c r="D90" s="74">
        <v>18414215.45</v>
      </c>
      <c r="E90" s="74">
        <f t="shared" si="16"/>
        <v>379.9</v>
      </c>
      <c r="F90" s="74">
        <f t="shared" si="17"/>
        <v>18414215.45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39"/>
      <c r="M90" s="39"/>
      <c r="N90" s="40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G90" s="40"/>
      <c r="AH90" s="38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s="1" customFormat="1" ht="25.5" customHeight="1">
      <c r="A91" s="18">
        <v>3</v>
      </c>
      <c r="B91" s="17" t="s">
        <v>257</v>
      </c>
      <c r="C91" s="74">
        <v>87.5</v>
      </c>
      <c r="D91" s="74">
        <v>3958898.72</v>
      </c>
      <c r="E91" s="74">
        <f t="shared" si="16"/>
        <v>87.5</v>
      </c>
      <c r="F91" s="74">
        <f t="shared" si="17"/>
        <v>3958898.72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39"/>
      <c r="M91" s="39"/>
      <c r="N91" s="188"/>
      <c r="O91" s="18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G91" s="188"/>
      <c r="AH91" s="188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s="1" customFormat="1" ht="25.5" customHeight="1">
      <c r="A92" s="18">
        <v>72</v>
      </c>
      <c r="B92" s="17" t="s">
        <v>117</v>
      </c>
      <c r="C92" s="74">
        <v>79.9</v>
      </c>
      <c r="D92" s="74">
        <v>3648076.09</v>
      </c>
      <c r="E92" s="74">
        <f t="shared" si="16"/>
        <v>79.9</v>
      </c>
      <c r="F92" s="74">
        <f t="shared" si="17"/>
        <v>3648076.09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39"/>
      <c r="M92" s="39"/>
      <c r="N92" s="40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G92" s="40"/>
      <c r="AH92" s="38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1:49" s="1" customFormat="1" ht="25.5" customHeight="1">
      <c r="A93" s="18">
        <v>73</v>
      </c>
      <c r="B93" s="17" t="s">
        <v>118</v>
      </c>
      <c r="C93" s="74">
        <v>33.9</v>
      </c>
      <c r="D93" s="74">
        <v>1570472.22</v>
      </c>
      <c r="E93" s="74">
        <f t="shared" si="16"/>
        <v>33.9</v>
      </c>
      <c r="F93" s="74">
        <f t="shared" si="17"/>
        <v>1570472.22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39"/>
      <c r="M93" s="39"/>
      <c r="N93" s="40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G93" s="40"/>
      <c r="AH93" s="38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1:49" s="1" customFormat="1" ht="25.5" customHeight="1">
      <c r="A94" s="18">
        <v>74</v>
      </c>
      <c r="B94" s="17" t="s">
        <v>119</v>
      </c>
      <c r="C94" s="74">
        <v>294.4</v>
      </c>
      <c r="D94" s="74">
        <v>12840876.51</v>
      </c>
      <c r="E94" s="74">
        <f t="shared" si="16"/>
        <v>294.4</v>
      </c>
      <c r="F94" s="74">
        <f t="shared" si="17"/>
        <v>12840876.51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39"/>
      <c r="M94" s="39"/>
      <c r="N94" s="40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G94" s="40"/>
      <c r="AH94" s="38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1:49" s="1" customFormat="1" ht="25.5" customHeight="1">
      <c r="A95" s="18">
        <v>75</v>
      </c>
      <c r="B95" s="17" t="s">
        <v>120</v>
      </c>
      <c r="C95" s="74">
        <v>309.8</v>
      </c>
      <c r="D95" s="74">
        <v>14016805.15</v>
      </c>
      <c r="E95" s="74">
        <f t="shared" si="16"/>
        <v>309.8</v>
      </c>
      <c r="F95" s="74">
        <f t="shared" si="17"/>
        <v>14016805.15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39"/>
      <c r="M95" s="39"/>
      <c r="N95" s="40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G95" s="40"/>
      <c r="AH95" s="38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1:49" s="1" customFormat="1" ht="25.5" customHeight="1">
      <c r="A96" s="18">
        <v>76</v>
      </c>
      <c r="B96" s="17" t="s">
        <v>121</v>
      </c>
      <c r="C96" s="74">
        <v>183.8</v>
      </c>
      <c r="D96" s="74">
        <v>8040952.55</v>
      </c>
      <c r="E96" s="74">
        <f t="shared" si="16"/>
        <v>183.8</v>
      </c>
      <c r="F96" s="74">
        <f t="shared" si="17"/>
        <v>8040952.55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39"/>
      <c r="M96" s="39"/>
      <c r="N96" s="40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G96" s="40"/>
      <c r="AH96" s="38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1:49" s="1" customFormat="1" ht="25.5" customHeight="1">
      <c r="A97" s="18">
        <v>77</v>
      </c>
      <c r="B97" s="17" t="s">
        <v>122</v>
      </c>
      <c r="C97" s="74">
        <v>24.4</v>
      </c>
      <c r="D97" s="74">
        <v>1273517</v>
      </c>
      <c r="E97" s="74">
        <f t="shared" si="16"/>
        <v>24.4</v>
      </c>
      <c r="F97" s="74">
        <f t="shared" si="17"/>
        <v>1273517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39"/>
      <c r="M97" s="39"/>
      <c r="N97" s="40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G97" s="40"/>
      <c r="AH97" s="38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1:49" s="1" customFormat="1" ht="25.5" customHeight="1">
      <c r="A98" s="18">
        <v>7</v>
      </c>
      <c r="B98" s="14" t="s">
        <v>43</v>
      </c>
      <c r="C98" s="74">
        <v>42.9</v>
      </c>
      <c r="D98" s="74">
        <v>1829919.75</v>
      </c>
      <c r="E98" s="74">
        <f t="shared" si="16"/>
        <v>42.9</v>
      </c>
      <c r="F98" s="74">
        <f t="shared" si="17"/>
        <v>1829919.75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39"/>
      <c r="M98" s="39"/>
      <c r="N98" s="40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G98" s="40"/>
      <c r="AH98" s="38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1:49" s="1" customFormat="1" ht="25.5" customHeight="1">
      <c r="A99" s="18">
        <v>12</v>
      </c>
      <c r="B99" s="17" t="s">
        <v>123</v>
      </c>
      <c r="C99" s="74">
        <v>24.7</v>
      </c>
      <c r="D99" s="74">
        <v>1210572.33</v>
      </c>
      <c r="E99" s="74">
        <f t="shared" si="16"/>
        <v>24.7</v>
      </c>
      <c r="F99" s="74">
        <f t="shared" si="17"/>
        <v>1210572.33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39"/>
      <c r="M99" s="39"/>
      <c r="N99" s="40"/>
      <c r="O99" s="38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G99" s="40"/>
      <c r="AH99" s="38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1:49" s="1" customFormat="1" ht="25.5" customHeight="1">
      <c r="A100" s="18">
        <v>8</v>
      </c>
      <c r="B100" s="14" t="s">
        <v>44</v>
      </c>
      <c r="C100" s="74">
        <v>75.3</v>
      </c>
      <c r="D100" s="74">
        <v>5259446.02</v>
      </c>
      <c r="E100" s="74">
        <f t="shared" si="16"/>
        <v>75.3</v>
      </c>
      <c r="F100" s="74">
        <f t="shared" si="17"/>
        <v>5259446.02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39"/>
      <c r="M100" s="39"/>
      <c r="N100" s="40"/>
      <c r="O100" s="38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G100" s="40"/>
      <c r="AH100" s="38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s="1" customFormat="1" ht="25.5" customHeight="1">
      <c r="A101" s="180" t="s">
        <v>223</v>
      </c>
      <c r="B101" s="181"/>
      <c r="C101" s="69">
        <f>SUM(C102:C163)</f>
        <v>17601.679999999997</v>
      </c>
      <c r="D101" s="69">
        <f>SUM(D102:D163)</f>
        <v>770857154.5699996</v>
      </c>
      <c r="E101" s="69">
        <v>13025.18</v>
      </c>
      <c r="F101" s="69">
        <v>623655966.5799996</v>
      </c>
      <c r="G101" s="69">
        <f>SUM(G102:G162)</f>
        <v>0</v>
      </c>
      <c r="H101" s="69">
        <f>SUM(H102:H162)</f>
        <v>0</v>
      </c>
      <c r="I101" s="69">
        <v>4576.5</v>
      </c>
      <c r="J101" s="69">
        <v>147201187.99</v>
      </c>
      <c r="K101" s="69">
        <v>0</v>
      </c>
      <c r="L101" s="39"/>
      <c r="M101" s="39"/>
      <c r="N101" s="40"/>
      <c r="O101" s="38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G101" s="40"/>
      <c r="AH101" s="38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</row>
    <row r="102" spans="1:49" s="1" customFormat="1" ht="25.5" customHeight="1">
      <c r="A102" s="18">
        <v>29</v>
      </c>
      <c r="B102" s="14" t="s">
        <v>124</v>
      </c>
      <c r="C102" s="74">
        <v>128.71</v>
      </c>
      <c r="D102" s="74">
        <v>6249809.94</v>
      </c>
      <c r="E102" s="74">
        <v>128.71</v>
      </c>
      <c r="F102" s="74">
        <v>6249809.94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39"/>
      <c r="M102" s="39"/>
      <c r="N102" s="40"/>
      <c r="O102" s="38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G102" s="40"/>
      <c r="AH102" s="38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</row>
    <row r="103" spans="1:49" s="1" customFormat="1" ht="25.5" customHeight="1">
      <c r="A103" s="18">
        <v>64</v>
      </c>
      <c r="B103" s="14" t="s">
        <v>125</v>
      </c>
      <c r="C103" s="74">
        <v>265.7</v>
      </c>
      <c r="D103" s="74">
        <v>12416582.440000001</v>
      </c>
      <c r="E103" s="74">
        <v>225.7</v>
      </c>
      <c r="F103" s="74">
        <v>10959382.440000001</v>
      </c>
      <c r="G103" s="74">
        <v>0</v>
      </c>
      <c r="H103" s="74">
        <v>0</v>
      </c>
      <c r="I103" s="74">
        <v>40</v>
      </c>
      <c r="J103" s="74">
        <v>1457200</v>
      </c>
      <c r="K103" s="74">
        <v>0</v>
      </c>
      <c r="L103" s="39"/>
      <c r="M103" s="39"/>
      <c r="N103" s="40"/>
      <c r="O103" s="38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G103" s="40"/>
      <c r="AH103" s="38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</row>
    <row r="104" spans="1:49" s="1" customFormat="1" ht="25.5" customHeight="1">
      <c r="A104" s="18">
        <v>65</v>
      </c>
      <c r="B104" s="14" t="s">
        <v>126</v>
      </c>
      <c r="C104" s="74">
        <v>182</v>
      </c>
      <c r="D104" s="74">
        <v>6810351.9799999995</v>
      </c>
      <c r="E104" s="74">
        <v>70.95</v>
      </c>
      <c r="F104" s="74">
        <v>3410351.98</v>
      </c>
      <c r="G104" s="74">
        <v>0</v>
      </c>
      <c r="H104" s="74">
        <v>0</v>
      </c>
      <c r="I104" s="74">
        <v>111.05</v>
      </c>
      <c r="J104" s="74">
        <v>3400000</v>
      </c>
      <c r="K104" s="74">
        <v>0</v>
      </c>
      <c r="L104" s="39"/>
      <c r="M104" s="39"/>
      <c r="N104" s="40"/>
      <c r="O104" s="38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G104" s="40"/>
      <c r="AH104" s="38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</row>
    <row r="105" spans="1:49" s="1" customFormat="1" ht="25.5" customHeight="1">
      <c r="A105" s="18">
        <v>74</v>
      </c>
      <c r="B105" s="14" t="s">
        <v>127</v>
      </c>
      <c r="C105" s="74">
        <v>152.29</v>
      </c>
      <c r="D105" s="74">
        <v>5864865.080000001</v>
      </c>
      <c r="E105" s="74">
        <v>46.37</v>
      </c>
      <c r="F105" s="74">
        <v>2164911.78</v>
      </c>
      <c r="G105" s="74">
        <v>0</v>
      </c>
      <c r="H105" s="74">
        <v>0</v>
      </c>
      <c r="I105" s="74">
        <v>105.92</v>
      </c>
      <c r="J105" s="74">
        <v>3699953.3</v>
      </c>
      <c r="K105" s="74">
        <v>0</v>
      </c>
      <c r="L105" s="39"/>
      <c r="M105" s="39"/>
      <c r="N105" s="40"/>
      <c r="O105" s="38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G105" s="40"/>
      <c r="AH105" s="38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</row>
    <row r="106" spans="1:49" s="1" customFormat="1" ht="25.5" customHeight="1">
      <c r="A106" s="18">
        <v>66</v>
      </c>
      <c r="B106" s="14" t="s">
        <v>128</v>
      </c>
      <c r="C106" s="74">
        <v>49.3</v>
      </c>
      <c r="D106" s="74">
        <v>1654000</v>
      </c>
      <c r="E106" s="74">
        <v>0</v>
      </c>
      <c r="F106" s="74">
        <v>0</v>
      </c>
      <c r="G106" s="74">
        <v>0</v>
      </c>
      <c r="H106" s="74">
        <v>0</v>
      </c>
      <c r="I106" s="74">
        <v>49.3</v>
      </c>
      <c r="J106" s="74">
        <v>1654000</v>
      </c>
      <c r="K106" s="74">
        <v>0</v>
      </c>
      <c r="L106" s="39"/>
      <c r="M106" s="39"/>
      <c r="N106" s="40"/>
      <c r="O106" s="38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G106" s="40"/>
      <c r="AH106" s="38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</row>
    <row r="107" spans="1:49" s="1" customFormat="1" ht="25.5" customHeight="1">
      <c r="A107" s="18">
        <v>78</v>
      </c>
      <c r="B107" s="14" t="s">
        <v>129</v>
      </c>
      <c r="C107" s="74">
        <v>38.2</v>
      </c>
      <c r="D107" s="74">
        <v>1868375.65</v>
      </c>
      <c r="E107" s="74">
        <v>38.2</v>
      </c>
      <c r="F107" s="74">
        <v>1868375.65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39"/>
      <c r="M107" s="39"/>
      <c r="N107" s="40"/>
      <c r="O107" s="38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G107" s="40"/>
      <c r="AH107" s="38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</row>
    <row r="108" spans="1:49" s="1" customFormat="1" ht="25.5" customHeight="1">
      <c r="A108" s="18">
        <v>79</v>
      </c>
      <c r="B108" s="14" t="s">
        <v>131</v>
      </c>
      <c r="C108" s="74">
        <v>92.2</v>
      </c>
      <c r="D108" s="74">
        <v>3761013.25</v>
      </c>
      <c r="E108" s="74">
        <v>67.9</v>
      </c>
      <c r="F108" s="74">
        <v>3321013.25</v>
      </c>
      <c r="G108" s="74">
        <v>0</v>
      </c>
      <c r="H108" s="74">
        <v>0</v>
      </c>
      <c r="I108" s="74">
        <v>24.3</v>
      </c>
      <c r="J108" s="74">
        <v>440000</v>
      </c>
      <c r="K108" s="74">
        <v>0</v>
      </c>
      <c r="L108" s="39"/>
      <c r="M108" s="39"/>
      <c r="N108" s="40"/>
      <c r="O108" s="38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G108" s="40"/>
      <c r="AH108" s="38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</row>
    <row r="109" spans="1:49" s="1" customFormat="1" ht="25.5" customHeight="1">
      <c r="A109" s="18">
        <v>80</v>
      </c>
      <c r="B109" s="14" t="s">
        <v>133</v>
      </c>
      <c r="C109" s="74">
        <v>233.6</v>
      </c>
      <c r="D109" s="74">
        <v>11400462.940000001</v>
      </c>
      <c r="E109" s="74">
        <v>233.6</v>
      </c>
      <c r="F109" s="74">
        <v>11400462.940000001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39"/>
      <c r="M109" s="39"/>
      <c r="N109" s="40"/>
      <c r="O109" s="38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G109" s="40"/>
      <c r="AH109" s="38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</row>
    <row r="110" spans="1:49" s="1" customFormat="1" ht="25.5" customHeight="1">
      <c r="A110" s="18">
        <v>67</v>
      </c>
      <c r="B110" s="14" t="s">
        <v>135</v>
      </c>
      <c r="C110" s="74">
        <v>181.91</v>
      </c>
      <c r="D110" s="74">
        <v>7597938.71</v>
      </c>
      <c r="E110" s="74">
        <v>114.87</v>
      </c>
      <c r="F110" s="74">
        <v>5519938.71</v>
      </c>
      <c r="G110" s="74">
        <v>0</v>
      </c>
      <c r="H110" s="74">
        <v>0</v>
      </c>
      <c r="I110" s="74">
        <v>67.04</v>
      </c>
      <c r="J110" s="74">
        <v>2078000</v>
      </c>
      <c r="K110" s="74">
        <v>0</v>
      </c>
      <c r="L110" s="39"/>
      <c r="M110" s="39"/>
      <c r="N110" s="188"/>
      <c r="O110" s="188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G110" s="188"/>
      <c r="AH110" s="188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</row>
    <row r="111" spans="1:49" s="1" customFormat="1" ht="25.5" customHeight="1">
      <c r="A111" s="18">
        <v>68</v>
      </c>
      <c r="B111" s="14" t="s">
        <v>136</v>
      </c>
      <c r="C111" s="74">
        <v>215.2</v>
      </c>
      <c r="D111" s="74">
        <v>7650975.249999999</v>
      </c>
      <c r="E111" s="74">
        <v>47</v>
      </c>
      <c r="F111" s="74">
        <v>2282193.07</v>
      </c>
      <c r="G111" s="74">
        <v>0</v>
      </c>
      <c r="H111" s="74">
        <v>0</v>
      </c>
      <c r="I111" s="74">
        <v>168.2</v>
      </c>
      <c r="J111" s="74">
        <v>5368782.18</v>
      </c>
      <c r="K111" s="74">
        <v>0</v>
      </c>
      <c r="L111" s="39"/>
      <c r="M111" s="39"/>
      <c r="N111" s="40"/>
      <c r="O111" s="38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G111" s="40"/>
      <c r="AH111" s="38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</row>
    <row r="112" spans="1:49" s="1" customFormat="1" ht="25.5" customHeight="1">
      <c r="A112" s="18">
        <v>76</v>
      </c>
      <c r="B112" s="14" t="s">
        <v>137</v>
      </c>
      <c r="C112" s="74">
        <v>41.28</v>
      </c>
      <c r="D112" s="74">
        <v>1766158.95</v>
      </c>
      <c r="E112" s="74">
        <v>28.01</v>
      </c>
      <c r="F112" s="74">
        <v>1360089.95</v>
      </c>
      <c r="G112" s="74">
        <v>0</v>
      </c>
      <c r="H112" s="74">
        <v>0</v>
      </c>
      <c r="I112" s="74">
        <v>13.27</v>
      </c>
      <c r="J112" s="74">
        <v>406069</v>
      </c>
      <c r="K112" s="74">
        <v>0</v>
      </c>
      <c r="L112" s="39"/>
      <c r="M112" s="39"/>
      <c r="N112" s="40"/>
      <c r="O112" s="38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G112" s="40"/>
      <c r="AH112" s="38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</row>
    <row r="113" spans="1:49" s="1" customFormat="1" ht="25.5" customHeight="1">
      <c r="A113" s="18">
        <v>81</v>
      </c>
      <c r="B113" s="14" t="s">
        <v>138</v>
      </c>
      <c r="C113" s="74">
        <v>488.84</v>
      </c>
      <c r="D113" s="74">
        <v>21770473.07</v>
      </c>
      <c r="E113" s="74">
        <v>331.36</v>
      </c>
      <c r="F113" s="74">
        <v>16185590.07</v>
      </c>
      <c r="G113" s="74">
        <v>0</v>
      </c>
      <c r="H113" s="74">
        <v>0</v>
      </c>
      <c r="I113" s="74">
        <v>157.48</v>
      </c>
      <c r="J113" s="74">
        <v>5584883</v>
      </c>
      <c r="K113" s="74">
        <v>0</v>
      </c>
      <c r="L113" s="39"/>
      <c r="M113" s="39"/>
      <c r="N113" s="188"/>
      <c r="O113" s="188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G113" s="188"/>
      <c r="AH113" s="188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</row>
    <row r="114" spans="1:49" s="1" customFormat="1" ht="25.5" customHeight="1">
      <c r="A114" s="18">
        <v>71</v>
      </c>
      <c r="B114" s="14" t="s">
        <v>139</v>
      </c>
      <c r="C114" s="74">
        <v>486.39</v>
      </c>
      <c r="D114" s="74">
        <v>15684626.780000001</v>
      </c>
      <c r="E114" s="74">
        <v>44.28</v>
      </c>
      <c r="F114" s="74">
        <v>2108837.98</v>
      </c>
      <c r="G114" s="74">
        <v>0</v>
      </c>
      <c r="H114" s="74">
        <v>0</v>
      </c>
      <c r="I114" s="74">
        <v>442.11</v>
      </c>
      <c r="J114" s="74">
        <v>13575788.800000004</v>
      </c>
      <c r="K114" s="74">
        <v>0</v>
      </c>
      <c r="L114" s="39"/>
      <c r="M114" s="39"/>
      <c r="N114" s="40"/>
      <c r="O114" s="38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G114" s="40"/>
      <c r="AH114" s="38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</row>
    <row r="115" spans="1:49" s="1" customFormat="1" ht="25.5" customHeight="1">
      <c r="A115" s="18">
        <v>31</v>
      </c>
      <c r="B115" s="14" t="s">
        <v>140</v>
      </c>
      <c r="C115" s="74">
        <v>656.86</v>
      </c>
      <c r="D115" s="74">
        <v>29953861.049999997</v>
      </c>
      <c r="E115" s="74">
        <v>524.95</v>
      </c>
      <c r="F115" s="74">
        <v>25606527.049999997</v>
      </c>
      <c r="G115" s="74">
        <v>0</v>
      </c>
      <c r="H115" s="74">
        <v>0</v>
      </c>
      <c r="I115" s="74">
        <v>131.91</v>
      </c>
      <c r="J115" s="74">
        <v>4347334</v>
      </c>
      <c r="K115" s="74">
        <v>0</v>
      </c>
      <c r="L115" s="39"/>
      <c r="M115" s="39"/>
      <c r="N115" s="40"/>
      <c r="O115" s="38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G115" s="40"/>
      <c r="AH115" s="38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</row>
    <row r="116" spans="1:49" s="1" customFormat="1" ht="25.5" customHeight="1">
      <c r="A116" s="18">
        <v>3</v>
      </c>
      <c r="B116" s="14" t="s">
        <v>35</v>
      </c>
      <c r="C116" s="74">
        <v>761.5</v>
      </c>
      <c r="D116" s="74">
        <v>32624229.41</v>
      </c>
      <c r="E116" s="74">
        <v>495.6</v>
      </c>
      <c r="F116" s="74">
        <v>24046262.61</v>
      </c>
      <c r="G116" s="74">
        <v>0</v>
      </c>
      <c r="H116" s="74">
        <v>0</v>
      </c>
      <c r="I116" s="74">
        <v>265.9</v>
      </c>
      <c r="J116" s="74">
        <v>8577966.8</v>
      </c>
      <c r="K116" s="74">
        <v>0</v>
      </c>
      <c r="L116" s="39"/>
      <c r="M116" s="39"/>
      <c r="N116" s="40"/>
      <c r="O116" s="38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G116" s="40"/>
      <c r="AH116" s="38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</row>
    <row r="117" spans="1:49" s="1" customFormat="1" ht="25.5" customHeight="1">
      <c r="A117" s="18">
        <v>69</v>
      </c>
      <c r="B117" s="14" t="s">
        <v>141</v>
      </c>
      <c r="C117" s="74">
        <v>231.5</v>
      </c>
      <c r="D117" s="74">
        <v>9299366.2</v>
      </c>
      <c r="E117" s="74">
        <v>132.48</v>
      </c>
      <c r="F117" s="74">
        <v>6289649.199999999</v>
      </c>
      <c r="G117" s="74">
        <v>0</v>
      </c>
      <c r="H117" s="74">
        <v>0</v>
      </c>
      <c r="I117" s="74">
        <v>99.02</v>
      </c>
      <c r="J117" s="74">
        <v>3009717</v>
      </c>
      <c r="K117" s="74">
        <v>0</v>
      </c>
      <c r="L117" s="39"/>
      <c r="M117" s="39"/>
      <c r="N117" s="40"/>
      <c r="O117" s="38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G117" s="40"/>
      <c r="AH117" s="38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</row>
    <row r="118" spans="1:49" s="1" customFormat="1" ht="25.5" customHeight="1">
      <c r="A118" s="18">
        <v>22</v>
      </c>
      <c r="B118" s="14" t="s">
        <v>142</v>
      </c>
      <c r="C118" s="74">
        <v>766.86</v>
      </c>
      <c r="D118" s="74">
        <v>35835506.94</v>
      </c>
      <c r="E118" s="74">
        <v>726.03</v>
      </c>
      <c r="F118" s="74">
        <v>34585894.94</v>
      </c>
      <c r="G118" s="74">
        <v>0</v>
      </c>
      <c r="H118" s="74">
        <v>0</v>
      </c>
      <c r="I118" s="74">
        <v>40.83</v>
      </c>
      <c r="J118" s="74">
        <v>1249612</v>
      </c>
      <c r="K118" s="74">
        <v>0</v>
      </c>
      <c r="L118" s="39"/>
      <c r="M118" s="39"/>
      <c r="N118" s="40"/>
      <c r="O118" s="38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G118" s="40"/>
      <c r="AH118" s="38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</row>
    <row r="119" spans="1:49" s="1" customFormat="1" ht="25.5" customHeight="1">
      <c r="A119" s="18">
        <v>82</v>
      </c>
      <c r="B119" s="14" t="s">
        <v>143</v>
      </c>
      <c r="C119" s="74">
        <v>922.87</v>
      </c>
      <c r="D119" s="74">
        <v>40593143.52</v>
      </c>
      <c r="E119" s="74">
        <v>725.11</v>
      </c>
      <c r="F119" s="74">
        <v>34617715.52</v>
      </c>
      <c r="G119" s="74">
        <v>0</v>
      </c>
      <c r="H119" s="74">
        <v>0</v>
      </c>
      <c r="I119" s="74">
        <v>197.76</v>
      </c>
      <c r="J119" s="74">
        <v>5975428</v>
      </c>
      <c r="K119" s="74">
        <v>0</v>
      </c>
      <c r="L119" s="39"/>
      <c r="M119" s="39"/>
      <c r="N119" s="40"/>
      <c r="O119" s="38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G119" s="40"/>
      <c r="AH119" s="38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</row>
    <row r="120" spans="1:49" s="1" customFormat="1" ht="25.5" customHeight="1">
      <c r="A120" s="18">
        <v>83</v>
      </c>
      <c r="B120" s="14" t="s">
        <v>144</v>
      </c>
      <c r="C120" s="74">
        <v>373.7</v>
      </c>
      <c r="D120" s="74">
        <v>17815296.259999998</v>
      </c>
      <c r="E120" s="74">
        <v>373.7</v>
      </c>
      <c r="F120" s="74">
        <v>17815296.259999998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39"/>
      <c r="M120" s="39"/>
      <c r="N120" s="40"/>
      <c r="O120" s="38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G120" s="40"/>
      <c r="AH120" s="38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</row>
    <row r="121" spans="1:49" s="1" customFormat="1" ht="25.5" customHeight="1">
      <c r="A121" s="18">
        <v>84</v>
      </c>
      <c r="B121" s="14" t="s">
        <v>145</v>
      </c>
      <c r="C121" s="74">
        <v>862.06</v>
      </c>
      <c r="D121" s="74">
        <v>36729891.129999995</v>
      </c>
      <c r="E121" s="74">
        <v>564.97</v>
      </c>
      <c r="F121" s="74">
        <v>26990963.129999995</v>
      </c>
      <c r="G121" s="74">
        <v>0</v>
      </c>
      <c r="H121" s="74">
        <v>0</v>
      </c>
      <c r="I121" s="74">
        <v>297.09</v>
      </c>
      <c r="J121" s="74">
        <v>9738928</v>
      </c>
      <c r="K121" s="74">
        <v>0</v>
      </c>
      <c r="L121" s="39"/>
      <c r="M121" s="39"/>
      <c r="N121" s="40"/>
      <c r="O121" s="38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G121" s="40"/>
      <c r="AH121" s="38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</row>
    <row r="122" spans="1:49" s="1" customFormat="1" ht="25.5" customHeight="1">
      <c r="A122" s="18">
        <v>85</v>
      </c>
      <c r="B122" s="14" t="s">
        <v>146</v>
      </c>
      <c r="C122" s="74">
        <v>341.06</v>
      </c>
      <c r="D122" s="74">
        <v>16276990.690000001</v>
      </c>
      <c r="E122" s="74">
        <v>341.06</v>
      </c>
      <c r="F122" s="74">
        <v>16276990.690000001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39"/>
      <c r="M122" s="39"/>
      <c r="N122" s="40"/>
      <c r="O122" s="38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G122" s="40"/>
      <c r="AH122" s="38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</row>
    <row r="123" spans="1:49" s="1" customFormat="1" ht="25.5" customHeight="1">
      <c r="A123" s="18">
        <v>86</v>
      </c>
      <c r="B123" s="14" t="s">
        <v>147</v>
      </c>
      <c r="C123" s="74">
        <v>693.88</v>
      </c>
      <c r="D123" s="74">
        <v>29327596.39</v>
      </c>
      <c r="E123" s="74">
        <v>457.91</v>
      </c>
      <c r="F123" s="74">
        <v>21834732.39</v>
      </c>
      <c r="G123" s="74">
        <v>0</v>
      </c>
      <c r="H123" s="74">
        <v>0</v>
      </c>
      <c r="I123" s="74">
        <v>235.97</v>
      </c>
      <c r="J123" s="74">
        <v>7492864</v>
      </c>
      <c r="K123" s="74">
        <v>0</v>
      </c>
      <c r="L123" s="39"/>
      <c r="M123" s="39"/>
      <c r="N123" s="188"/>
      <c r="O123" s="188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G123" s="188"/>
      <c r="AH123" s="188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</row>
    <row r="124" spans="1:49" s="1" customFormat="1" ht="25.5" customHeight="1">
      <c r="A124" s="18">
        <v>87</v>
      </c>
      <c r="B124" s="14" t="s">
        <v>148</v>
      </c>
      <c r="C124" s="74">
        <v>499.5</v>
      </c>
      <c r="D124" s="74">
        <v>21816675.94</v>
      </c>
      <c r="E124" s="74">
        <v>376</v>
      </c>
      <c r="F124" s="74">
        <v>17911675.94</v>
      </c>
      <c r="G124" s="74">
        <v>0</v>
      </c>
      <c r="H124" s="74">
        <v>0</v>
      </c>
      <c r="I124" s="74">
        <v>123.5</v>
      </c>
      <c r="J124" s="74">
        <v>3905000</v>
      </c>
      <c r="K124" s="74">
        <v>0</v>
      </c>
      <c r="L124" s="39"/>
      <c r="M124" s="39"/>
      <c r="N124" s="40"/>
      <c r="O124" s="38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G124" s="40"/>
      <c r="AH124" s="38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</row>
    <row r="125" spans="1:49" s="1" customFormat="1" ht="30" customHeight="1">
      <c r="A125" s="18">
        <v>70</v>
      </c>
      <c r="B125" s="14" t="s">
        <v>149</v>
      </c>
      <c r="C125" s="74">
        <v>956.66</v>
      </c>
      <c r="D125" s="74">
        <v>41073534.870000005</v>
      </c>
      <c r="E125" s="74">
        <v>655.77</v>
      </c>
      <c r="F125" s="74">
        <v>31338448.860000007</v>
      </c>
      <c r="G125" s="74">
        <v>0</v>
      </c>
      <c r="H125" s="74">
        <v>0</v>
      </c>
      <c r="I125" s="74">
        <v>300.89</v>
      </c>
      <c r="J125" s="74">
        <v>9735086.01</v>
      </c>
      <c r="K125" s="74">
        <v>0</v>
      </c>
      <c r="L125" s="39"/>
      <c r="M125" s="39"/>
      <c r="N125" s="40"/>
      <c r="O125" s="38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G125" s="40"/>
      <c r="AH125" s="38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</row>
    <row r="126" spans="1:49" s="1" customFormat="1" ht="25.5" customHeight="1">
      <c r="A126" s="18">
        <v>88</v>
      </c>
      <c r="B126" s="14" t="s">
        <v>150</v>
      </c>
      <c r="C126" s="74">
        <v>423.3</v>
      </c>
      <c r="D126" s="74">
        <v>18333916.96</v>
      </c>
      <c r="E126" s="74">
        <v>301.8</v>
      </c>
      <c r="F126" s="74">
        <v>14447916.96</v>
      </c>
      <c r="G126" s="74">
        <v>0</v>
      </c>
      <c r="H126" s="74">
        <v>0</v>
      </c>
      <c r="I126" s="74">
        <v>121.5</v>
      </c>
      <c r="J126" s="74">
        <v>3886000</v>
      </c>
      <c r="K126" s="74">
        <v>0</v>
      </c>
      <c r="L126" s="39"/>
      <c r="M126" s="39"/>
      <c r="N126" s="40"/>
      <c r="O126" s="38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G126" s="40"/>
      <c r="AH126" s="38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</row>
    <row r="127" spans="1:49" s="1" customFormat="1" ht="25.5" customHeight="1">
      <c r="A127" s="18">
        <v>89</v>
      </c>
      <c r="B127" s="14" t="s">
        <v>151</v>
      </c>
      <c r="C127" s="74">
        <v>455.32</v>
      </c>
      <c r="D127" s="74">
        <v>19812483.659999996</v>
      </c>
      <c r="E127" s="74">
        <v>330.42</v>
      </c>
      <c r="F127" s="74">
        <v>15810483.659999996</v>
      </c>
      <c r="G127" s="74">
        <v>0</v>
      </c>
      <c r="H127" s="74">
        <v>0</v>
      </c>
      <c r="I127" s="74">
        <v>124.9</v>
      </c>
      <c r="J127" s="74">
        <v>4002000</v>
      </c>
      <c r="K127" s="74">
        <v>0</v>
      </c>
      <c r="L127" s="39"/>
      <c r="M127" s="39"/>
      <c r="N127" s="40"/>
      <c r="O127" s="38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G127" s="40"/>
      <c r="AH127" s="38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</row>
    <row r="128" spans="1:49" s="1" customFormat="1" ht="25.5" customHeight="1">
      <c r="A128" s="18">
        <v>90</v>
      </c>
      <c r="B128" s="14" t="s">
        <v>152</v>
      </c>
      <c r="C128" s="74">
        <v>342.8</v>
      </c>
      <c r="D128" s="74">
        <v>15447899.34</v>
      </c>
      <c r="E128" s="74">
        <v>261</v>
      </c>
      <c r="F128" s="74">
        <v>12556626.34</v>
      </c>
      <c r="G128" s="74">
        <v>0</v>
      </c>
      <c r="H128" s="74">
        <v>0</v>
      </c>
      <c r="I128" s="74">
        <v>81.8</v>
      </c>
      <c r="J128" s="74">
        <v>2891273</v>
      </c>
      <c r="K128" s="74">
        <v>0</v>
      </c>
      <c r="L128" s="39"/>
      <c r="M128" s="39"/>
      <c r="N128" s="40"/>
      <c r="O128" s="38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G128" s="40"/>
      <c r="AH128" s="38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</row>
    <row r="129" spans="1:49" s="1" customFormat="1" ht="25.5" customHeight="1">
      <c r="A129" s="18">
        <v>32</v>
      </c>
      <c r="B129" s="14" t="s">
        <v>153</v>
      </c>
      <c r="C129" s="74">
        <v>781.9</v>
      </c>
      <c r="D129" s="74">
        <v>36576056.050000004</v>
      </c>
      <c r="E129" s="74">
        <v>714.7</v>
      </c>
      <c r="F129" s="74">
        <v>34303056.050000004</v>
      </c>
      <c r="G129" s="74">
        <v>0</v>
      </c>
      <c r="H129" s="74">
        <v>0</v>
      </c>
      <c r="I129" s="74">
        <v>67.2</v>
      </c>
      <c r="J129" s="74">
        <v>2273000</v>
      </c>
      <c r="K129" s="74">
        <v>0</v>
      </c>
      <c r="L129" s="39"/>
      <c r="M129" s="39"/>
      <c r="N129" s="40"/>
      <c r="O129" s="38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G129" s="40"/>
      <c r="AH129" s="38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</row>
    <row r="130" spans="1:49" s="1" customFormat="1" ht="25.5" customHeight="1">
      <c r="A130" s="18">
        <v>91</v>
      </c>
      <c r="B130" s="14" t="s">
        <v>154</v>
      </c>
      <c r="C130" s="74">
        <v>593.98</v>
      </c>
      <c r="D130" s="74">
        <v>26790949.6</v>
      </c>
      <c r="E130" s="74">
        <v>493.46</v>
      </c>
      <c r="F130" s="74">
        <v>23642895.6</v>
      </c>
      <c r="G130" s="74">
        <v>0</v>
      </c>
      <c r="H130" s="74">
        <v>0</v>
      </c>
      <c r="I130" s="74">
        <v>100.52</v>
      </c>
      <c r="J130" s="74">
        <v>3148054</v>
      </c>
      <c r="K130" s="74">
        <v>0</v>
      </c>
      <c r="L130" s="39"/>
      <c r="M130" s="39"/>
      <c r="N130" s="40"/>
      <c r="O130" s="38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G130" s="40"/>
      <c r="AH130" s="38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</row>
    <row r="131" spans="1:49" s="1" customFormat="1" ht="25.5" customHeight="1">
      <c r="A131" s="18">
        <v>72</v>
      </c>
      <c r="B131" s="14" t="s">
        <v>155</v>
      </c>
      <c r="C131" s="74">
        <v>531.22</v>
      </c>
      <c r="D131" s="74">
        <v>23855573.2</v>
      </c>
      <c r="E131" s="74">
        <v>415.3</v>
      </c>
      <c r="F131" s="74">
        <v>19954173.2</v>
      </c>
      <c r="G131" s="74">
        <v>0</v>
      </c>
      <c r="H131" s="74">
        <v>0</v>
      </c>
      <c r="I131" s="74">
        <v>115.92</v>
      </c>
      <c r="J131" s="74">
        <v>3901400</v>
      </c>
      <c r="K131" s="74">
        <v>0</v>
      </c>
      <c r="L131" s="39"/>
      <c r="M131" s="39"/>
      <c r="N131" s="40"/>
      <c r="O131" s="38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G131" s="40"/>
      <c r="AH131" s="38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</row>
    <row r="132" spans="1:49" s="1" customFormat="1" ht="25.5" customHeight="1">
      <c r="A132" s="18">
        <v>92</v>
      </c>
      <c r="B132" s="14" t="s">
        <v>156</v>
      </c>
      <c r="C132" s="74">
        <v>94.9</v>
      </c>
      <c r="D132" s="74">
        <v>4543099.14</v>
      </c>
      <c r="E132" s="74">
        <v>94.9</v>
      </c>
      <c r="F132" s="74">
        <v>4543099.14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39"/>
      <c r="M132" s="39"/>
      <c r="N132" s="40"/>
      <c r="O132" s="38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G132" s="40"/>
      <c r="AH132" s="38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</row>
    <row r="133" spans="1:49" s="1" customFormat="1" ht="25.5" customHeight="1">
      <c r="A133" s="18">
        <v>93</v>
      </c>
      <c r="B133" s="14" t="s">
        <v>157</v>
      </c>
      <c r="C133" s="74">
        <v>302.7</v>
      </c>
      <c r="D133" s="74">
        <v>13777371.530000001</v>
      </c>
      <c r="E133" s="74">
        <v>210.4</v>
      </c>
      <c r="F133" s="74">
        <v>10072371.530000001</v>
      </c>
      <c r="G133" s="74">
        <v>0</v>
      </c>
      <c r="H133" s="74">
        <v>0</v>
      </c>
      <c r="I133" s="74">
        <v>92.3</v>
      </c>
      <c r="J133" s="74">
        <v>3705000</v>
      </c>
      <c r="K133" s="74">
        <v>0</v>
      </c>
      <c r="L133" s="39"/>
      <c r="M133" s="39"/>
      <c r="N133" s="40"/>
      <c r="O133" s="38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G133" s="40"/>
      <c r="AH133" s="38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</row>
    <row r="134" spans="1:49" s="1" customFormat="1" ht="25.5" customHeight="1">
      <c r="A134" s="18">
        <v>94</v>
      </c>
      <c r="B134" s="14" t="s">
        <v>158</v>
      </c>
      <c r="C134" s="74">
        <v>435.5</v>
      </c>
      <c r="D134" s="74">
        <v>19208973.01</v>
      </c>
      <c r="E134" s="74">
        <v>331.57</v>
      </c>
      <c r="F134" s="74">
        <v>15935590.010000002</v>
      </c>
      <c r="G134" s="74">
        <v>0</v>
      </c>
      <c r="H134" s="74">
        <v>0</v>
      </c>
      <c r="I134" s="74">
        <v>103.93</v>
      </c>
      <c r="J134" s="74">
        <v>3273383</v>
      </c>
      <c r="K134" s="74">
        <v>0</v>
      </c>
      <c r="L134" s="39"/>
      <c r="M134" s="39"/>
      <c r="N134" s="40"/>
      <c r="O134" s="38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G134" s="40"/>
      <c r="AH134" s="38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</row>
    <row r="135" spans="1:49" s="1" customFormat="1" ht="25.5" customHeight="1">
      <c r="A135" s="18">
        <v>77</v>
      </c>
      <c r="B135" s="14" t="s">
        <v>159</v>
      </c>
      <c r="C135" s="74">
        <v>302.6</v>
      </c>
      <c r="D135" s="74">
        <v>14480832.25</v>
      </c>
      <c r="E135" s="74">
        <v>302.6</v>
      </c>
      <c r="F135" s="74">
        <v>14480832.25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39"/>
      <c r="M135" s="39"/>
      <c r="N135" s="40"/>
      <c r="O135" s="38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G135" s="40"/>
      <c r="AH135" s="38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</row>
    <row r="136" spans="1:49" s="1" customFormat="1" ht="25.5" customHeight="1">
      <c r="A136" s="18">
        <v>73</v>
      </c>
      <c r="B136" s="14" t="s">
        <v>160</v>
      </c>
      <c r="C136" s="74">
        <v>354</v>
      </c>
      <c r="D136" s="74">
        <v>17049584.06</v>
      </c>
      <c r="E136" s="74">
        <v>354</v>
      </c>
      <c r="F136" s="74">
        <v>17049584.06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39"/>
      <c r="M136" s="39"/>
      <c r="N136" s="40"/>
      <c r="O136" s="38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G136" s="40"/>
      <c r="AH136" s="38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</row>
    <row r="137" spans="1:49" s="1" customFormat="1" ht="25.5" customHeight="1">
      <c r="A137" s="18">
        <v>95</v>
      </c>
      <c r="B137" s="14" t="s">
        <v>161</v>
      </c>
      <c r="C137" s="74">
        <v>733.4</v>
      </c>
      <c r="D137" s="74">
        <v>35133342.69</v>
      </c>
      <c r="E137" s="74">
        <v>733.4</v>
      </c>
      <c r="F137" s="74">
        <v>35133342.69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39"/>
      <c r="M137" s="39"/>
      <c r="N137" s="40"/>
      <c r="O137" s="38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G137" s="40"/>
      <c r="AH137" s="38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</row>
    <row r="138" spans="1:49" s="1" customFormat="1" ht="25.5" customHeight="1">
      <c r="A138" s="18">
        <v>96</v>
      </c>
      <c r="B138" s="14" t="s">
        <v>162</v>
      </c>
      <c r="C138" s="74">
        <v>256.3</v>
      </c>
      <c r="D138" s="74">
        <v>12269718.75</v>
      </c>
      <c r="E138" s="74">
        <v>256.3</v>
      </c>
      <c r="F138" s="74">
        <v>12269718.75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39"/>
      <c r="M138" s="39"/>
      <c r="N138" s="40"/>
      <c r="O138" s="38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G138" s="40"/>
      <c r="AH138" s="38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</row>
    <row r="139" spans="1:49" s="1" customFormat="1" ht="25.5" customHeight="1">
      <c r="A139" s="18">
        <v>97</v>
      </c>
      <c r="B139" s="14" t="s">
        <v>163</v>
      </c>
      <c r="C139" s="74">
        <v>417.2</v>
      </c>
      <c r="D139" s="74">
        <v>16129080.129999997</v>
      </c>
      <c r="E139" s="74">
        <v>193.4</v>
      </c>
      <c r="F139" s="74">
        <v>9213080.129999997</v>
      </c>
      <c r="G139" s="74">
        <v>0</v>
      </c>
      <c r="H139" s="74">
        <v>0</v>
      </c>
      <c r="I139" s="74">
        <v>223.8</v>
      </c>
      <c r="J139" s="74">
        <v>6916000</v>
      </c>
      <c r="K139" s="74">
        <v>0</v>
      </c>
      <c r="L139" s="39"/>
      <c r="M139" s="39"/>
      <c r="N139" s="40"/>
      <c r="O139" s="38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G139" s="40"/>
      <c r="AH139" s="38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</row>
    <row r="140" spans="1:49" s="1" customFormat="1" ht="25.5" customHeight="1">
      <c r="A140" s="18">
        <v>98</v>
      </c>
      <c r="B140" s="14" t="s">
        <v>164</v>
      </c>
      <c r="C140" s="74">
        <v>161.94</v>
      </c>
      <c r="D140" s="74">
        <v>7692598.42</v>
      </c>
      <c r="E140" s="74">
        <v>161.94</v>
      </c>
      <c r="F140" s="74">
        <v>7692598.42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39"/>
      <c r="M140" s="39"/>
      <c r="N140" s="40"/>
      <c r="O140" s="38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G140" s="40"/>
      <c r="AH140" s="38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</row>
    <row r="141" spans="1:49" s="1" customFormat="1" ht="25.5" customHeight="1">
      <c r="A141" s="18">
        <v>37</v>
      </c>
      <c r="B141" s="14" t="s">
        <v>80</v>
      </c>
      <c r="C141" s="74">
        <v>113.07</v>
      </c>
      <c r="D141" s="74">
        <v>4839122.75</v>
      </c>
      <c r="E141" s="74">
        <v>84.8</v>
      </c>
      <c r="F141" s="74">
        <v>3959122.75</v>
      </c>
      <c r="G141" s="74">
        <v>0</v>
      </c>
      <c r="H141" s="74">
        <v>0</v>
      </c>
      <c r="I141" s="74">
        <v>28.27</v>
      </c>
      <c r="J141" s="74">
        <v>880000</v>
      </c>
      <c r="K141" s="74">
        <v>0</v>
      </c>
      <c r="L141" s="39"/>
      <c r="M141" s="39"/>
      <c r="N141" s="40"/>
      <c r="O141" s="38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G141" s="40"/>
      <c r="AH141" s="38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</row>
    <row r="142" spans="1:49" s="1" customFormat="1" ht="25.5" customHeight="1">
      <c r="A142" s="18">
        <v>38</v>
      </c>
      <c r="B142" s="14" t="s">
        <v>81</v>
      </c>
      <c r="C142" s="74">
        <v>87.6</v>
      </c>
      <c r="D142" s="74">
        <v>4089848.49</v>
      </c>
      <c r="E142" s="74">
        <v>87.6</v>
      </c>
      <c r="F142" s="74">
        <v>4089848.49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39"/>
      <c r="M142" s="39"/>
      <c r="N142" s="40"/>
      <c r="O142" s="38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G142" s="40"/>
      <c r="AH142" s="38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</row>
    <row r="143" spans="1:49" s="1" customFormat="1" ht="25.5" customHeight="1">
      <c r="A143" s="18">
        <v>39</v>
      </c>
      <c r="B143" s="14" t="s">
        <v>82</v>
      </c>
      <c r="C143" s="74">
        <v>29.1</v>
      </c>
      <c r="D143" s="74">
        <v>1358614.06</v>
      </c>
      <c r="E143" s="74">
        <v>29.1</v>
      </c>
      <c r="F143" s="74">
        <v>1358614.06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39"/>
      <c r="M143" s="39"/>
      <c r="N143" s="40"/>
      <c r="O143" s="38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G143" s="40"/>
      <c r="AH143" s="38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</row>
    <row r="144" spans="1:49" s="1" customFormat="1" ht="25.5" customHeight="1">
      <c r="A144" s="18">
        <v>40</v>
      </c>
      <c r="B144" s="14" t="s">
        <v>83</v>
      </c>
      <c r="C144" s="74">
        <v>47.95</v>
      </c>
      <c r="D144" s="74">
        <v>2238678.49</v>
      </c>
      <c r="E144" s="74">
        <v>47.95</v>
      </c>
      <c r="F144" s="74">
        <v>2238678.49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39"/>
      <c r="M144" s="39"/>
      <c r="N144" s="40"/>
      <c r="O144" s="38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G144" s="40"/>
      <c r="AH144" s="38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</row>
    <row r="145" spans="1:49" s="1" customFormat="1" ht="25.5" customHeight="1">
      <c r="A145" s="18">
        <v>42</v>
      </c>
      <c r="B145" s="14" t="s">
        <v>85</v>
      </c>
      <c r="C145" s="74">
        <v>90.75</v>
      </c>
      <c r="D145" s="74">
        <v>3363581.78</v>
      </c>
      <c r="E145" s="74">
        <v>32.72</v>
      </c>
      <c r="F145" s="74">
        <v>1527623.78</v>
      </c>
      <c r="G145" s="74">
        <v>0</v>
      </c>
      <c r="H145" s="74">
        <v>0</v>
      </c>
      <c r="I145" s="74">
        <v>58.03</v>
      </c>
      <c r="J145" s="74">
        <v>1835958</v>
      </c>
      <c r="K145" s="74">
        <v>0</v>
      </c>
      <c r="L145" s="39"/>
      <c r="M145" s="39"/>
      <c r="N145" s="40"/>
      <c r="O145" s="38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G145" s="40"/>
      <c r="AH145" s="38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</row>
    <row r="146" spans="1:49" s="1" customFormat="1" ht="25.5" customHeight="1">
      <c r="A146" s="18">
        <v>20</v>
      </c>
      <c r="B146" s="14" t="s">
        <v>59</v>
      </c>
      <c r="C146" s="74">
        <v>55.55</v>
      </c>
      <c r="D146" s="74">
        <v>2272375.09</v>
      </c>
      <c r="E146" s="74">
        <v>26.53</v>
      </c>
      <c r="F146" s="74">
        <v>1238626.49</v>
      </c>
      <c r="G146" s="74">
        <v>0</v>
      </c>
      <c r="H146" s="74">
        <v>0</v>
      </c>
      <c r="I146" s="74">
        <v>29.02</v>
      </c>
      <c r="J146" s="74">
        <v>1033748.6</v>
      </c>
      <c r="K146" s="74">
        <v>0</v>
      </c>
      <c r="L146" s="39"/>
      <c r="M146" s="39"/>
      <c r="N146" s="40"/>
      <c r="O146" s="38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G146" s="40"/>
      <c r="AH146" s="38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</row>
    <row r="147" spans="1:49" s="1" customFormat="1" ht="25.5" customHeight="1">
      <c r="A147" s="18">
        <v>44</v>
      </c>
      <c r="B147" s="14" t="s">
        <v>87</v>
      </c>
      <c r="C147" s="74">
        <v>90.8</v>
      </c>
      <c r="D147" s="74">
        <v>3711612.02</v>
      </c>
      <c r="E147" s="74">
        <v>44.8</v>
      </c>
      <c r="F147" s="74">
        <v>2091612.02</v>
      </c>
      <c r="G147" s="74">
        <v>0</v>
      </c>
      <c r="H147" s="74">
        <v>0</v>
      </c>
      <c r="I147" s="74">
        <v>46</v>
      </c>
      <c r="J147" s="74">
        <v>1620000</v>
      </c>
      <c r="K147" s="74">
        <v>0</v>
      </c>
      <c r="L147" s="39"/>
      <c r="M147" s="39"/>
      <c r="N147" s="40"/>
      <c r="O147" s="38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G147" s="40"/>
      <c r="AH147" s="38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</row>
    <row r="148" spans="1:49" s="1" customFormat="1" ht="25.5" customHeight="1">
      <c r="A148" s="18">
        <v>45</v>
      </c>
      <c r="B148" s="14" t="s">
        <v>88</v>
      </c>
      <c r="C148" s="74">
        <v>99.48</v>
      </c>
      <c r="D148" s="74">
        <v>3703348.88</v>
      </c>
      <c r="E148" s="74">
        <v>37.1</v>
      </c>
      <c r="F148" s="74">
        <v>1767348.88</v>
      </c>
      <c r="G148" s="74">
        <v>0</v>
      </c>
      <c r="H148" s="74">
        <v>0</v>
      </c>
      <c r="I148" s="74">
        <v>62.38</v>
      </c>
      <c r="J148" s="74">
        <v>1936000</v>
      </c>
      <c r="K148" s="74">
        <v>0</v>
      </c>
      <c r="L148" s="39"/>
      <c r="M148" s="39"/>
      <c r="N148" s="40"/>
      <c r="O148" s="38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G148" s="40"/>
      <c r="AH148" s="38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</row>
    <row r="149" spans="1:49" s="1" customFormat="1" ht="25.5" customHeight="1">
      <c r="A149" s="18">
        <v>46</v>
      </c>
      <c r="B149" s="14" t="s">
        <v>89</v>
      </c>
      <c r="C149" s="74">
        <v>31</v>
      </c>
      <c r="D149" s="74">
        <v>1447320.81</v>
      </c>
      <c r="E149" s="74">
        <v>31</v>
      </c>
      <c r="F149" s="74">
        <v>1447320.81</v>
      </c>
      <c r="G149" s="74">
        <v>0</v>
      </c>
      <c r="H149" s="74">
        <v>0</v>
      </c>
      <c r="I149" s="74">
        <v>0</v>
      </c>
      <c r="J149" s="74">
        <v>0</v>
      </c>
      <c r="K149" s="74">
        <v>0</v>
      </c>
      <c r="L149" s="39"/>
      <c r="M149" s="39"/>
      <c r="N149" s="40"/>
      <c r="O149" s="38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G149" s="40"/>
      <c r="AH149" s="38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</row>
    <row r="150" spans="1:49" s="1" customFormat="1" ht="25.5" customHeight="1">
      <c r="A150" s="18">
        <v>47</v>
      </c>
      <c r="B150" s="14" t="s">
        <v>90</v>
      </c>
      <c r="C150" s="74">
        <v>100.04</v>
      </c>
      <c r="D150" s="74">
        <v>3401244</v>
      </c>
      <c r="E150" s="74">
        <v>0</v>
      </c>
      <c r="F150" s="74">
        <v>0</v>
      </c>
      <c r="G150" s="74">
        <v>0</v>
      </c>
      <c r="H150" s="74">
        <v>0</v>
      </c>
      <c r="I150" s="74">
        <v>100.04</v>
      </c>
      <c r="J150" s="74">
        <v>3401244</v>
      </c>
      <c r="K150" s="74">
        <v>0</v>
      </c>
      <c r="L150" s="39"/>
      <c r="M150" s="39"/>
      <c r="N150" s="40"/>
      <c r="O150" s="38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G150" s="40"/>
      <c r="AH150" s="38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</row>
    <row r="151" spans="1:49" s="1" customFormat="1" ht="25.5" customHeight="1">
      <c r="A151" s="18">
        <v>23</v>
      </c>
      <c r="B151" s="14" t="s">
        <v>91</v>
      </c>
      <c r="C151" s="74">
        <v>60.8</v>
      </c>
      <c r="D151" s="74">
        <v>2640265.17</v>
      </c>
      <c r="E151" s="74">
        <v>40.3</v>
      </c>
      <c r="F151" s="74">
        <v>1956859.17</v>
      </c>
      <c r="G151" s="74">
        <v>0</v>
      </c>
      <c r="H151" s="74">
        <v>0</v>
      </c>
      <c r="I151" s="74">
        <v>20.5</v>
      </c>
      <c r="J151" s="74">
        <v>683406</v>
      </c>
      <c r="K151" s="74">
        <v>0</v>
      </c>
      <c r="L151" s="39"/>
      <c r="M151" s="39"/>
      <c r="N151" s="40"/>
      <c r="O151" s="38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G151" s="40"/>
      <c r="AH151" s="38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</row>
    <row r="152" spans="1:49" s="1" customFormat="1" ht="25.5" customHeight="1">
      <c r="A152" s="18">
        <v>21</v>
      </c>
      <c r="B152" s="14" t="s">
        <v>93</v>
      </c>
      <c r="C152" s="74">
        <v>76.45</v>
      </c>
      <c r="D152" s="74">
        <v>2879320.59</v>
      </c>
      <c r="E152" s="74">
        <v>27.83</v>
      </c>
      <c r="F152" s="74">
        <v>1299320.59</v>
      </c>
      <c r="G152" s="74">
        <v>0</v>
      </c>
      <c r="H152" s="74">
        <v>0</v>
      </c>
      <c r="I152" s="74">
        <v>48.62</v>
      </c>
      <c r="J152" s="74">
        <v>1580000</v>
      </c>
      <c r="K152" s="74">
        <v>0</v>
      </c>
      <c r="L152" s="39"/>
      <c r="M152" s="39"/>
      <c r="N152" s="40"/>
      <c r="O152" s="38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G152" s="40"/>
      <c r="AH152" s="38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</row>
    <row r="153" spans="1:49" s="1" customFormat="1" ht="25.5" customHeight="1">
      <c r="A153" s="18">
        <v>50</v>
      </c>
      <c r="B153" s="14" t="s">
        <v>95</v>
      </c>
      <c r="C153" s="74">
        <v>20.91</v>
      </c>
      <c r="D153" s="74">
        <v>761751.3</v>
      </c>
      <c r="E153" s="74">
        <v>0</v>
      </c>
      <c r="F153" s="74">
        <v>0</v>
      </c>
      <c r="G153" s="74">
        <v>0</v>
      </c>
      <c r="H153" s="74">
        <v>0</v>
      </c>
      <c r="I153" s="74">
        <v>20.91</v>
      </c>
      <c r="J153" s="74">
        <v>761751.3</v>
      </c>
      <c r="K153" s="74">
        <v>0</v>
      </c>
      <c r="L153" s="39"/>
      <c r="M153" s="39"/>
      <c r="N153" s="40"/>
      <c r="O153" s="38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G153" s="40"/>
      <c r="AH153" s="38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</row>
    <row r="154" spans="1:49" s="1" customFormat="1" ht="25.5" customHeight="1">
      <c r="A154" s="18">
        <v>51</v>
      </c>
      <c r="B154" s="14" t="s">
        <v>96</v>
      </c>
      <c r="C154" s="74">
        <v>41.29</v>
      </c>
      <c r="D154" s="74">
        <v>1927737.95</v>
      </c>
      <c r="E154" s="74">
        <v>41.29</v>
      </c>
      <c r="F154" s="74">
        <v>1927737.95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39"/>
      <c r="M154" s="39"/>
      <c r="N154" s="40"/>
      <c r="O154" s="38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G154" s="40"/>
      <c r="AH154" s="38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</row>
    <row r="155" spans="1:49" s="1" customFormat="1" ht="25.5" customHeight="1">
      <c r="A155" s="18">
        <v>52</v>
      </c>
      <c r="B155" s="14" t="s">
        <v>97</v>
      </c>
      <c r="C155" s="74">
        <v>63.55</v>
      </c>
      <c r="D155" s="74">
        <v>2640091.33</v>
      </c>
      <c r="E155" s="74">
        <v>42.24</v>
      </c>
      <c r="F155" s="74">
        <v>1972091.33</v>
      </c>
      <c r="G155" s="74">
        <v>0</v>
      </c>
      <c r="H155" s="74">
        <v>0</v>
      </c>
      <c r="I155" s="74">
        <v>21.31</v>
      </c>
      <c r="J155" s="74">
        <v>668000</v>
      </c>
      <c r="K155" s="74">
        <v>0</v>
      </c>
      <c r="L155" s="39"/>
      <c r="M155" s="39"/>
      <c r="N155" s="40"/>
      <c r="O155" s="38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G155" s="40"/>
      <c r="AH155" s="38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</row>
    <row r="156" spans="1:49" s="1" customFormat="1" ht="25.5" customHeight="1">
      <c r="A156" s="18">
        <v>53</v>
      </c>
      <c r="B156" s="14" t="s">
        <v>98</v>
      </c>
      <c r="C156" s="74">
        <v>88.95</v>
      </c>
      <c r="D156" s="74">
        <v>3464505.18</v>
      </c>
      <c r="E156" s="74">
        <v>34.65</v>
      </c>
      <c r="F156" s="74">
        <v>1617731.18</v>
      </c>
      <c r="G156" s="74">
        <v>0</v>
      </c>
      <c r="H156" s="74">
        <v>0</v>
      </c>
      <c r="I156" s="74">
        <v>54.3</v>
      </c>
      <c r="J156" s="74">
        <v>1846774</v>
      </c>
      <c r="K156" s="74">
        <v>0</v>
      </c>
      <c r="L156" s="39"/>
      <c r="M156" s="39"/>
      <c r="N156" s="40"/>
      <c r="O156" s="38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G156" s="40"/>
      <c r="AH156" s="38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</row>
    <row r="157" spans="1:49" s="1" customFormat="1" ht="25.5" customHeight="1">
      <c r="A157" s="18">
        <v>54</v>
      </c>
      <c r="B157" s="14" t="s">
        <v>99</v>
      </c>
      <c r="C157" s="74">
        <v>203.5</v>
      </c>
      <c r="D157" s="74">
        <v>7713401.51</v>
      </c>
      <c r="E157" s="74">
        <v>145.4</v>
      </c>
      <c r="F157" s="74">
        <v>6788401.51</v>
      </c>
      <c r="G157" s="74">
        <v>0</v>
      </c>
      <c r="H157" s="74">
        <v>0</v>
      </c>
      <c r="I157" s="74">
        <v>58.1</v>
      </c>
      <c r="J157" s="74">
        <v>925000</v>
      </c>
      <c r="K157" s="74">
        <v>0</v>
      </c>
      <c r="L157" s="39"/>
      <c r="M157" s="39"/>
      <c r="N157" s="40"/>
      <c r="O157" s="38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G157" s="40"/>
      <c r="AH157" s="38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</row>
    <row r="158" spans="1:49" s="1" customFormat="1" ht="25.5" customHeight="1">
      <c r="A158" s="18">
        <v>58</v>
      </c>
      <c r="B158" s="14" t="s">
        <v>103</v>
      </c>
      <c r="C158" s="74">
        <v>37.6</v>
      </c>
      <c r="D158" s="74">
        <v>1369768</v>
      </c>
      <c r="E158" s="74">
        <v>0</v>
      </c>
      <c r="F158" s="74">
        <v>0</v>
      </c>
      <c r="G158" s="74">
        <v>0</v>
      </c>
      <c r="H158" s="74">
        <v>0</v>
      </c>
      <c r="I158" s="74">
        <v>37.6</v>
      </c>
      <c r="J158" s="74">
        <v>1369768</v>
      </c>
      <c r="K158" s="74">
        <v>0</v>
      </c>
      <c r="L158" s="39"/>
      <c r="M158" s="39"/>
      <c r="N158" s="40"/>
      <c r="O158" s="38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G158" s="40"/>
      <c r="AH158" s="38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</row>
    <row r="159" spans="1:49" s="1" customFormat="1" ht="25.5" customHeight="1">
      <c r="A159" s="18">
        <v>59</v>
      </c>
      <c r="B159" s="14" t="s">
        <v>104</v>
      </c>
      <c r="C159" s="74">
        <v>143.66</v>
      </c>
      <c r="D159" s="74">
        <v>6039188.8100000005</v>
      </c>
      <c r="E159" s="74">
        <v>96.65</v>
      </c>
      <c r="F159" s="74">
        <v>4512372.81</v>
      </c>
      <c r="G159" s="74">
        <v>0</v>
      </c>
      <c r="H159" s="74">
        <v>0</v>
      </c>
      <c r="I159" s="74">
        <v>47.01</v>
      </c>
      <c r="J159" s="74">
        <v>1526816</v>
      </c>
      <c r="K159" s="74">
        <v>0</v>
      </c>
      <c r="L159" s="39"/>
      <c r="M159" s="39"/>
      <c r="N159" s="40"/>
      <c r="O159" s="38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G159" s="40"/>
      <c r="AH159" s="38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</row>
    <row r="160" spans="1:49" s="1" customFormat="1" ht="25.5" customHeight="1">
      <c r="A160" s="18">
        <v>60</v>
      </c>
      <c r="B160" s="14" t="s">
        <v>105</v>
      </c>
      <c r="C160" s="74">
        <v>141.6</v>
      </c>
      <c r="D160" s="74">
        <v>6610987.989999999</v>
      </c>
      <c r="E160" s="74">
        <v>141.6</v>
      </c>
      <c r="F160" s="74">
        <v>6610987.989999999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39"/>
      <c r="M160" s="39"/>
      <c r="N160" s="40"/>
      <c r="O160" s="38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G160" s="40"/>
      <c r="AH160" s="38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</row>
    <row r="161" spans="1:49" s="1" customFormat="1" ht="25.5" customHeight="1">
      <c r="A161" s="18">
        <v>61</v>
      </c>
      <c r="B161" s="14" t="s">
        <v>106</v>
      </c>
      <c r="C161" s="74">
        <v>96.5</v>
      </c>
      <c r="D161" s="74">
        <v>4505369.65</v>
      </c>
      <c r="E161" s="74">
        <v>96.5</v>
      </c>
      <c r="F161" s="74">
        <v>4505369.65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39"/>
      <c r="M161" s="39"/>
      <c r="N161" s="40"/>
      <c r="O161" s="38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G161" s="40"/>
      <c r="AH161" s="38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</row>
    <row r="162" spans="1:49" s="1" customFormat="1" ht="25.5" customHeight="1">
      <c r="A162" s="18">
        <v>63</v>
      </c>
      <c r="B162" s="14" t="s">
        <v>108</v>
      </c>
      <c r="C162" s="74">
        <v>41</v>
      </c>
      <c r="D162" s="74">
        <v>1440000</v>
      </c>
      <c r="E162" s="74">
        <v>0</v>
      </c>
      <c r="F162" s="74">
        <v>0</v>
      </c>
      <c r="G162" s="74">
        <v>0</v>
      </c>
      <c r="H162" s="74">
        <v>0</v>
      </c>
      <c r="I162" s="74">
        <v>41</v>
      </c>
      <c r="J162" s="74">
        <v>1440000</v>
      </c>
      <c r="K162" s="74">
        <v>0</v>
      </c>
      <c r="L162" s="39"/>
      <c r="M162" s="39"/>
      <c r="N162" s="40"/>
      <c r="O162" s="38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G162" s="40"/>
      <c r="AH162" s="38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</row>
    <row r="163" spans="1:49" s="1" customFormat="1" ht="25.5" customHeight="1">
      <c r="A163" s="18">
        <v>49</v>
      </c>
      <c r="B163" s="14" t="s">
        <v>266</v>
      </c>
      <c r="C163" s="74">
        <v>31.4</v>
      </c>
      <c r="D163" s="74">
        <v>1495815.49</v>
      </c>
      <c r="E163" s="74">
        <v>31.4</v>
      </c>
      <c r="F163" s="74">
        <v>1495815.49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39"/>
      <c r="M163" s="39"/>
      <c r="N163" s="40"/>
      <c r="O163" s="38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G163" s="40"/>
      <c r="AH163" s="38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</row>
    <row r="164" spans="1:49" s="1" customFormat="1" ht="25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0"/>
      <c r="O164" s="38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G164" s="40"/>
      <c r="AH164" s="38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</row>
    <row r="165" spans="1:49" s="1" customFormat="1" ht="25.5" customHeight="1">
      <c r="A165" s="162"/>
      <c r="B165" s="162"/>
      <c r="C165" s="115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40"/>
      <c r="O165" s="38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G165" s="40"/>
      <c r="AH165" s="38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</row>
    <row r="166" spans="1:49" s="1" customFormat="1" ht="17.25" customHeight="1">
      <c r="A166" s="162"/>
      <c r="B166" s="162"/>
      <c r="C166" s="11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  <c r="O166" s="38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G166" s="40"/>
      <c r="AH166" s="38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</row>
    <row r="167" spans="1:49" s="1" customFormat="1" ht="25.5" customHeight="1">
      <c r="A167" s="162" t="s">
        <v>263</v>
      </c>
      <c r="B167" s="162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  <c r="O167" s="38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G167" s="40"/>
      <c r="AH167" s="38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</row>
    <row r="168" spans="1:49" s="1" customFormat="1" ht="13.5" customHeight="1">
      <c r="A168" s="162" t="s">
        <v>264</v>
      </c>
      <c r="B168" s="162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0"/>
      <c r="O168" s="38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G168" s="40"/>
      <c r="AH168" s="38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</row>
    <row r="169" spans="1:49" s="1" customFormat="1" ht="25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0"/>
      <c r="O169" s="38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G169" s="40"/>
      <c r="AH169" s="38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</row>
    <row r="170" spans="1:49" s="1" customFormat="1" ht="25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  <c r="O170" s="38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G170" s="40"/>
      <c r="AH170" s="38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</row>
    <row r="171" spans="1:49" s="1" customFormat="1" ht="25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O171" s="38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G171" s="40"/>
      <c r="AH171" s="38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</row>
    <row r="172" spans="1:49" s="1" customFormat="1" ht="25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38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G172" s="40"/>
      <c r="AH172" s="38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</row>
    <row r="173" spans="1:49" s="1" customFormat="1" ht="25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40"/>
      <c r="O173" s="38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G173" s="40"/>
      <c r="AH173" s="38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</row>
    <row r="174" spans="1:49" s="1" customFormat="1" ht="25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38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G174" s="40"/>
      <c r="AH174" s="38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</row>
    <row r="175" spans="1:49" s="1" customFormat="1" ht="25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0"/>
      <c r="O175" s="38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G175" s="40"/>
      <c r="AH175" s="38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</row>
    <row r="176" spans="1:49" s="1" customFormat="1" ht="25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38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G176" s="40"/>
      <c r="AH176" s="38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</row>
    <row r="177" spans="1:49" s="1" customFormat="1" ht="25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0"/>
      <c r="O177" s="38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G177" s="40"/>
      <c r="AH177" s="38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</row>
    <row r="178" spans="1:49" s="1" customFormat="1" ht="25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0"/>
      <c r="O178" s="38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G178" s="40"/>
      <c r="AH178" s="38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</row>
    <row r="179" spans="1:49" s="1" customFormat="1" ht="25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0"/>
      <c r="O179" s="38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G179" s="40"/>
      <c r="AH179" s="38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</row>
    <row r="180" spans="1:49" s="1" customFormat="1" ht="25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  <c r="O180" s="38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G180" s="40"/>
      <c r="AH180" s="38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</row>
    <row r="181" spans="1:49" s="1" customFormat="1" ht="25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40"/>
      <c r="O181" s="38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G181" s="40"/>
      <c r="AH181" s="38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</row>
    <row r="182" spans="1:49" s="1" customFormat="1" ht="25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0"/>
      <c r="O182" s="38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G182" s="40"/>
      <c r="AH182" s="38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</row>
    <row r="183" spans="1:49" s="1" customFormat="1" ht="25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0"/>
      <c r="O183" s="38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G183" s="40"/>
      <c r="AH183" s="38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</row>
    <row r="184" spans="1:49" s="1" customFormat="1" ht="25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0"/>
      <c r="O184" s="38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G184" s="40"/>
      <c r="AH184" s="38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</row>
    <row r="185" spans="1:49" s="1" customFormat="1" ht="25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  <c r="O185" s="38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G185" s="40"/>
      <c r="AH185" s="38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</row>
    <row r="186" spans="1:49" s="1" customFormat="1" ht="25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40"/>
      <c r="O186" s="38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G186" s="40"/>
      <c r="AH186" s="38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</row>
    <row r="187" spans="1:49" s="1" customFormat="1" ht="25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0"/>
      <c r="O187" s="38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G187" s="40"/>
      <c r="AH187" s="38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</row>
    <row r="188" spans="1:49" s="1" customFormat="1" ht="25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  <c r="O188" s="38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G188" s="40"/>
      <c r="AH188" s="38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</row>
    <row r="189" spans="1:49" s="1" customFormat="1" ht="25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0"/>
      <c r="O189" s="38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G189" s="40"/>
      <c r="AH189" s="38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</row>
    <row r="190" spans="1:49" s="1" customFormat="1" ht="25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38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G190" s="40"/>
      <c r="AH190" s="38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</row>
    <row r="191" spans="1:49" s="1" customFormat="1" ht="25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38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G191" s="40"/>
      <c r="AH191" s="38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</row>
    <row r="192" spans="1:49" s="1" customFormat="1" ht="25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  <c r="O192" s="38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G192" s="40"/>
      <c r="AH192" s="38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</row>
    <row r="193" spans="1:49" s="1" customFormat="1" ht="25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0"/>
      <c r="O193" s="38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G193" s="40"/>
      <c r="AH193" s="38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</row>
    <row r="194" spans="1:49" s="1" customFormat="1" ht="25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0"/>
      <c r="O194" s="38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G194" s="40"/>
      <c r="AH194" s="38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</row>
    <row r="195" spans="1:49" s="1" customFormat="1" ht="25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0"/>
      <c r="O195" s="38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G195" s="40"/>
      <c r="AH195" s="38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</row>
    <row r="196" spans="1:49" s="1" customFormat="1" ht="25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0"/>
      <c r="O196" s="38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G196" s="40"/>
      <c r="AH196" s="38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</row>
    <row r="197" spans="1:49" s="1" customFormat="1" ht="25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O197" s="38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G197" s="40"/>
      <c r="AH197" s="38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</row>
    <row r="198" spans="1:49" s="1" customFormat="1" ht="25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0"/>
      <c r="O198" s="38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G198" s="40"/>
      <c r="AH198" s="38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</row>
    <row r="199" spans="1:49" s="1" customFormat="1" ht="25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38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G199" s="40"/>
      <c r="AH199" s="38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</row>
    <row r="200" spans="1:49" s="1" customFormat="1" ht="25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  <c r="O200" s="38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G200" s="40"/>
      <c r="AH200" s="38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</row>
    <row r="201" spans="1:49" s="1" customFormat="1" ht="25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0"/>
      <c r="O201" s="38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G201" s="40"/>
      <c r="AH201" s="38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</row>
    <row r="202" spans="1:49" s="1" customFormat="1" ht="25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0"/>
      <c r="O202" s="38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G202" s="40"/>
      <c r="AH202" s="38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</row>
    <row r="203" spans="1:49" s="1" customFormat="1" ht="25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40"/>
      <c r="O203" s="38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G203" s="40"/>
      <c r="AH203" s="38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</row>
    <row r="204" spans="1:49" s="1" customFormat="1" ht="25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0"/>
      <c r="O204" s="38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G204" s="40"/>
      <c r="AH204" s="38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</row>
    <row r="205" spans="1:49" s="1" customFormat="1" ht="25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40"/>
      <c r="O205" s="38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G205" s="40"/>
      <c r="AH205" s="38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</row>
    <row r="206" spans="1:49" s="1" customFormat="1" ht="25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40"/>
      <c r="O206" s="38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G206" s="40"/>
      <c r="AH206" s="38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</row>
    <row r="207" spans="1:49" s="1" customFormat="1" ht="25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0"/>
      <c r="O207" s="38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G207" s="40"/>
      <c r="AH207" s="38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</row>
    <row r="208" spans="1:49" s="1" customFormat="1" ht="25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0"/>
      <c r="O208" s="38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G208" s="40"/>
      <c r="AH208" s="38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</row>
    <row r="209" spans="1:49" s="1" customFormat="1" ht="25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40"/>
      <c r="O209" s="38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G209" s="40"/>
      <c r="AH209" s="38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</row>
    <row r="210" spans="1:49" s="1" customFormat="1" ht="25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0"/>
      <c r="O210" s="38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G210" s="40"/>
      <c r="AH210" s="38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</row>
    <row r="211" spans="1:49" s="1" customFormat="1" ht="25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40"/>
      <c r="O211" s="38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G211" s="40"/>
      <c r="AH211" s="38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</row>
    <row r="212" spans="1:49" s="1" customFormat="1" ht="25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0"/>
      <c r="O212" s="38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G212" s="40"/>
      <c r="AH212" s="38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</row>
    <row r="213" spans="1:49" s="1" customFormat="1" ht="25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40"/>
      <c r="O213" s="38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G213" s="40"/>
      <c r="AH213" s="38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</row>
    <row r="214" spans="1:49" s="1" customFormat="1" ht="25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0"/>
      <c r="O214" s="38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G214" s="40"/>
      <c r="AH214" s="38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</row>
    <row r="215" spans="1:49" s="1" customFormat="1" ht="25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0"/>
      <c r="O215" s="38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G215" s="40"/>
      <c r="AH215" s="38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</row>
    <row r="216" spans="1:49" s="1" customFormat="1" ht="25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  <c r="O216" s="38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G216" s="40"/>
      <c r="AH216" s="38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</row>
    <row r="217" spans="1:49" s="1" customFormat="1" ht="25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0"/>
      <c r="O217" s="38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G217" s="40"/>
      <c r="AH217" s="38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</row>
    <row r="218" spans="1:49" s="1" customFormat="1" ht="25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40"/>
      <c r="O218" s="38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G218" s="40"/>
      <c r="AH218" s="38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</row>
    <row r="219" spans="1:49" s="1" customFormat="1" ht="25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  <c r="O219" s="38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G219" s="40"/>
      <c r="AH219" s="38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</row>
    <row r="220" spans="1:49" s="1" customFormat="1" ht="25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0"/>
      <c r="O220" s="38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G220" s="40"/>
      <c r="AH220" s="38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</row>
    <row r="221" spans="1:49" s="1" customFormat="1" ht="25.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0"/>
      <c r="O221" s="38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G221" s="40"/>
      <c r="AH221" s="38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</row>
    <row r="222" spans="1:49" s="1" customFormat="1" ht="25.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188"/>
      <c r="O222" s="188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G222" s="188"/>
      <c r="AH222" s="188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</row>
    <row r="223" spans="1:49" s="1" customFormat="1" ht="25.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40"/>
      <c r="O223" s="38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G223" s="40"/>
      <c r="AH223" s="38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</row>
    <row r="224" spans="1:49" s="1" customFormat="1" ht="25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40"/>
      <c r="O224" s="38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G224" s="40"/>
      <c r="AH224" s="38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</row>
    <row r="225" spans="1:49" s="1" customFormat="1" ht="25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188"/>
      <c r="O225" s="188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G225" s="188"/>
      <c r="AH225" s="188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</row>
    <row r="226" spans="1:49" s="1" customFormat="1" ht="25.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0"/>
      <c r="O226" s="38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G226" s="40"/>
      <c r="AH226" s="38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</row>
    <row r="227" spans="1:49" s="1" customFormat="1" ht="25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0"/>
      <c r="O227" s="38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G227" s="40"/>
      <c r="AH227" s="38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</row>
    <row r="228" spans="1:49" s="1" customFormat="1" ht="25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  <c r="O228" s="38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G228" s="40"/>
      <c r="AH228" s="38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</row>
    <row r="229" spans="1:49" s="1" customFormat="1" ht="25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0"/>
      <c r="O229" s="38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G229" s="40"/>
      <c r="AH229" s="38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</row>
    <row r="230" spans="1:49" s="1" customFormat="1" ht="25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0"/>
      <c r="O230" s="38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G230" s="40"/>
      <c r="AH230" s="38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</row>
    <row r="231" spans="1:49" s="1" customFormat="1" ht="25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0"/>
      <c r="O231" s="38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G231" s="40"/>
      <c r="AH231" s="38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</row>
    <row r="232" spans="1:49" s="1" customFormat="1" ht="25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0"/>
      <c r="O232" s="38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G232" s="40"/>
      <c r="AH232" s="38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</row>
    <row r="233" spans="1:49" s="1" customFormat="1" ht="25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  <c r="O233" s="38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G233" s="40"/>
      <c r="AH233" s="38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</row>
    <row r="234" spans="1:49" s="1" customFormat="1" ht="25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40"/>
      <c r="O234" s="38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G234" s="40"/>
      <c r="AH234" s="38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</row>
    <row r="235" spans="1:49" s="1" customFormat="1" ht="25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0"/>
      <c r="O235" s="38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G235" s="40"/>
      <c r="AH235" s="38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</row>
    <row r="236" spans="1:49" s="1" customFormat="1" ht="25.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  <c r="O236" s="38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G236" s="40"/>
      <c r="AH236" s="38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</row>
    <row r="237" spans="1:49" s="1" customFormat="1" ht="25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40"/>
      <c r="O237" s="38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G237" s="40"/>
      <c r="AH237" s="38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</row>
    <row r="238" spans="1:49" s="1" customFormat="1" ht="25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40"/>
      <c r="O238" s="38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G238" s="40"/>
      <c r="AH238" s="38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</row>
    <row r="239" spans="1:49" s="1" customFormat="1" ht="25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0"/>
      <c r="O239" s="38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G239" s="40"/>
      <c r="AH239" s="38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</row>
    <row r="240" spans="1:49" s="1" customFormat="1" ht="25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40"/>
      <c r="O240" s="38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G240" s="40"/>
      <c r="AH240" s="38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</row>
    <row r="241" spans="1:49" s="1" customFormat="1" ht="25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0"/>
      <c r="O241" s="38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G241" s="40"/>
      <c r="AH241" s="38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</row>
    <row r="242" spans="1:49" s="1" customFormat="1" ht="25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0"/>
      <c r="O242" s="38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G242" s="40"/>
      <c r="AH242" s="38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</row>
    <row r="243" spans="1:49" s="1" customFormat="1" ht="25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0"/>
      <c r="O243" s="38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G243" s="40"/>
      <c r="AH243" s="38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</row>
    <row r="244" spans="1:49" s="1" customFormat="1" ht="25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0"/>
      <c r="O244" s="38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G244" s="40"/>
      <c r="AH244" s="38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</row>
    <row r="245" spans="1:49" s="1" customFormat="1" ht="25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  <c r="O245" s="38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G245" s="40"/>
      <c r="AH245" s="38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</row>
    <row r="246" spans="1:49" s="1" customFormat="1" ht="25.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40"/>
      <c r="O246" s="38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G246" s="40"/>
      <c r="AH246" s="38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</row>
    <row r="247" spans="1:49" s="1" customFormat="1" ht="25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40"/>
      <c r="O247" s="38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G247" s="40"/>
      <c r="AH247" s="38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</row>
    <row r="248" spans="1:49" s="1" customFormat="1" ht="25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  <c r="O248" s="38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G248" s="40"/>
      <c r="AH248" s="38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</row>
    <row r="249" spans="1:49" s="1" customFormat="1" ht="25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40"/>
      <c r="O249" s="38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G249" s="40"/>
      <c r="AH249" s="38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</row>
    <row r="250" spans="1:49" s="1" customFormat="1" ht="25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188"/>
      <c r="O250" s="188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G250" s="188"/>
      <c r="AH250" s="188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</row>
    <row r="251" spans="1:49" s="1" customFormat="1" ht="25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  <c r="O251" s="38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G251" s="40"/>
      <c r="AH251" s="38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</row>
    <row r="252" spans="1:49" s="1" customFormat="1" ht="25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0"/>
      <c r="O252" s="38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G252" s="40"/>
      <c r="AH252" s="38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</row>
    <row r="253" spans="1:49" s="1" customFormat="1" ht="25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40"/>
      <c r="O253" s="38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G253" s="40"/>
      <c r="AH253" s="38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</row>
    <row r="254" spans="1:49" s="1" customFormat="1" ht="25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  <c r="O254" s="38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G254" s="40"/>
      <c r="AH254" s="38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</row>
    <row r="255" spans="1:49" s="1" customFormat="1" ht="25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0"/>
      <c r="O255" s="38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G255" s="40"/>
      <c r="AH255" s="38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</row>
    <row r="256" spans="1:49" s="1" customFormat="1" ht="25.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40"/>
      <c r="O256" s="38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G256" s="40"/>
      <c r="AH256" s="38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</row>
    <row r="257" spans="1:49" s="1" customFormat="1" ht="25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40"/>
      <c r="O257" s="38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G257" s="40"/>
      <c r="AH257" s="38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</row>
    <row r="258" spans="1:49" s="1" customFormat="1" ht="25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0"/>
      <c r="O258" s="38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G258" s="40"/>
      <c r="AH258" s="38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</row>
    <row r="259" spans="1:49" s="1" customFormat="1" ht="25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  <c r="O259" s="38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G259" s="40"/>
      <c r="AH259" s="38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</row>
    <row r="260" spans="1:49" s="1" customFormat="1" ht="25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40"/>
      <c r="O260" s="38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G260" s="40"/>
      <c r="AH260" s="38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</row>
    <row r="261" spans="1:49" s="1" customFormat="1" ht="25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40"/>
      <c r="O261" s="38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G261" s="40"/>
      <c r="AH261" s="38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</row>
    <row r="262" spans="1:49" s="1" customFormat="1" ht="25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0"/>
      <c r="O262" s="38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G262" s="40"/>
      <c r="AH262" s="38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</row>
    <row r="263" spans="1:49" s="1" customFormat="1" ht="25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0"/>
      <c r="O263" s="38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G263" s="40"/>
      <c r="AH263" s="38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</row>
    <row r="264" spans="1:49" s="1" customFormat="1" ht="25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0"/>
      <c r="O264" s="38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G264" s="40"/>
      <c r="AH264" s="38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</row>
    <row r="265" spans="1:49" s="1" customFormat="1" ht="25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188"/>
      <c r="O265" s="188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G265" s="188"/>
      <c r="AH265" s="188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</row>
    <row r="266" spans="1:49" s="1" customFormat="1" ht="25.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40"/>
      <c r="O266" s="38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G266" s="40"/>
      <c r="AH266" s="38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</row>
    <row r="267" spans="1:49" s="1" customFormat="1" ht="25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0"/>
      <c r="O267" s="38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G267" s="40"/>
      <c r="AH267" s="38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</row>
    <row r="268" spans="1:49" s="1" customFormat="1" ht="25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40"/>
      <c r="O268" s="38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G268" s="40"/>
      <c r="AH268" s="38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</row>
    <row r="269" spans="1:49" s="1" customFormat="1" ht="25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40"/>
      <c r="O269" s="38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G269" s="40"/>
      <c r="AH269" s="38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</row>
    <row r="270" spans="1:49" s="1" customFormat="1" ht="25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40"/>
      <c r="O270" s="38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G270" s="40"/>
      <c r="AH270" s="38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</row>
    <row r="271" spans="1:49" s="1" customFormat="1" ht="25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  <c r="O271" s="38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G271" s="40"/>
      <c r="AH271" s="38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</row>
    <row r="272" spans="1:49" s="1" customFormat="1" ht="25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188"/>
      <c r="O272" s="188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G272" s="188"/>
      <c r="AH272" s="188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</row>
    <row r="273" spans="1:49" s="1" customFormat="1" ht="25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0"/>
      <c r="O273" s="38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G273" s="40"/>
      <c r="AH273" s="38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</row>
    <row r="274" spans="1:49" s="1" customFormat="1" ht="25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188"/>
      <c r="O274" s="188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G274" s="188"/>
      <c r="AH274" s="188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</row>
    <row r="275" spans="1:49" s="1" customFormat="1" ht="25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0"/>
      <c r="O275" s="38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G275" s="40"/>
      <c r="AH275" s="38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</row>
    <row r="276" spans="1:49" s="1" customFormat="1" ht="25.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40"/>
      <c r="O276" s="38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G276" s="40"/>
      <c r="AH276" s="38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</row>
    <row r="277" spans="1:49" s="1" customFormat="1" ht="25.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  <c r="O277" s="38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G277" s="40"/>
      <c r="AH277" s="38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</row>
    <row r="278" spans="1:49" s="1" customFormat="1" ht="25.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0"/>
      <c r="O278" s="38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G278" s="40"/>
      <c r="AH278" s="38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</row>
    <row r="279" spans="1:49" s="1" customFormat="1" ht="25.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0"/>
      <c r="O279" s="38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G279" s="40"/>
      <c r="AH279" s="38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</row>
    <row r="280" spans="1:49" s="1" customFormat="1" ht="25.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0"/>
      <c r="O280" s="38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G280" s="40"/>
      <c r="AH280" s="38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</row>
    <row r="281" spans="1:49" s="1" customFormat="1" ht="25.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188"/>
      <c r="O281" s="188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G281" s="188"/>
      <c r="AH281" s="188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</row>
    <row r="282" spans="1:49" s="1" customFormat="1" ht="25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40"/>
      <c r="O282" s="38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G282" s="40"/>
      <c r="AH282" s="38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</row>
    <row r="283" spans="1:49" s="1" customFormat="1" ht="25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188"/>
      <c r="O283" s="188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G283" s="188"/>
      <c r="AH283" s="188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</row>
    <row r="284" spans="1:49" s="1" customFormat="1" ht="25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40"/>
      <c r="O284" s="38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G284" s="40"/>
      <c r="AH284" s="38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</row>
    <row r="285" spans="1:49" s="1" customFormat="1" ht="25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40"/>
      <c r="O285" s="38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G285" s="40"/>
      <c r="AH285" s="38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</row>
    <row r="286" spans="1:49" s="1" customFormat="1" ht="25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188"/>
      <c r="O286" s="188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G286" s="188"/>
      <c r="AH286" s="188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</row>
    <row r="287" spans="1:49" s="1" customFormat="1" ht="25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40"/>
      <c r="O287" s="38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G287" s="40"/>
      <c r="AH287" s="38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</row>
    <row r="288" spans="1:49" s="1" customFormat="1" ht="25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0"/>
      <c r="O288" s="38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G288" s="40"/>
      <c r="AH288" s="38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</row>
    <row r="289" spans="1:49" s="1" customFormat="1" ht="25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40"/>
      <c r="O289" s="38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G289" s="40"/>
      <c r="AH289" s="38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</row>
    <row r="290" spans="1:49" s="1" customFormat="1" ht="25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0"/>
      <c r="O290" s="38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G290" s="40"/>
      <c r="AH290" s="38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</row>
    <row r="291" spans="1:49" s="1" customFormat="1" ht="25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40"/>
      <c r="O291" s="38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G291" s="40"/>
      <c r="AH291" s="38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</row>
    <row r="292" spans="1:49" s="1" customFormat="1" ht="25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40"/>
      <c r="O292" s="38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G292" s="40"/>
      <c r="AH292" s="38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</row>
    <row r="293" spans="1:49" s="1" customFormat="1" ht="25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40"/>
      <c r="O293" s="38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G293" s="40"/>
      <c r="AH293" s="38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</row>
    <row r="294" spans="1:49" s="1" customFormat="1" ht="25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0"/>
      <c r="O294" s="38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G294" s="40"/>
      <c r="AH294" s="38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</row>
    <row r="295" spans="1:49" s="1" customFormat="1" ht="25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188"/>
      <c r="O295" s="188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G295" s="188"/>
      <c r="AH295" s="188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</row>
    <row r="296" spans="1:49" s="1" customFormat="1" ht="25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40"/>
      <c r="O296" s="38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G296" s="40"/>
      <c r="AH296" s="38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</row>
    <row r="297" spans="1:49" s="1" customFormat="1" ht="25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0"/>
      <c r="O297" s="38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G297" s="40"/>
      <c r="AH297" s="38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</row>
    <row r="298" spans="1:49" s="1" customFormat="1" ht="25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188"/>
      <c r="O298" s="188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G298" s="188"/>
      <c r="AH298" s="188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</row>
    <row r="299" spans="1:49" s="1" customFormat="1" ht="25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40"/>
      <c r="O299" s="38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G299" s="40"/>
      <c r="AH299" s="38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</row>
    <row r="300" spans="1:49" s="1" customFormat="1" ht="25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0"/>
      <c r="O300" s="38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G300" s="40"/>
      <c r="AH300" s="38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</row>
    <row r="301" spans="1:49" s="1" customFormat="1" ht="25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188"/>
      <c r="O301" s="188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G301" s="188"/>
      <c r="AH301" s="188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</row>
    <row r="302" spans="1:49" s="1" customFormat="1" ht="25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0"/>
      <c r="O302" s="38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G302" s="40"/>
      <c r="AH302" s="38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</row>
    <row r="303" spans="1:49" s="1" customFormat="1" ht="25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40"/>
      <c r="O303" s="38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G303" s="40"/>
      <c r="AH303" s="38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</row>
    <row r="304" spans="1:49" s="1" customFormat="1" ht="25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188"/>
      <c r="O304" s="188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G304" s="188"/>
      <c r="AH304" s="188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</row>
    <row r="305" spans="1:49" s="1" customFormat="1" ht="25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40"/>
      <c r="O305" s="38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G305" s="40"/>
      <c r="AH305" s="38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</row>
    <row r="306" spans="1:49" s="1" customFormat="1" ht="25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0"/>
      <c r="O306" s="38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G306" s="40"/>
      <c r="AH306" s="38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</row>
    <row r="307" spans="1:49" s="1" customFormat="1" ht="25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40"/>
      <c r="O307" s="38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G307" s="40"/>
      <c r="AH307" s="38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</row>
    <row r="308" spans="1:49" s="1" customFormat="1" ht="25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0"/>
      <c r="O308" s="38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G308" s="40"/>
      <c r="AH308" s="38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</row>
    <row r="309" spans="1:49" s="1" customFormat="1" ht="25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0"/>
      <c r="O309" s="38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G309" s="40"/>
      <c r="AH309" s="38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</row>
    <row r="310" spans="1:49" s="1" customFormat="1" ht="25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40"/>
      <c r="O310" s="38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G310" s="40"/>
      <c r="AH310" s="38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</row>
    <row r="311" spans="1:49" s="1" customFormat="1" ht="25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40"/>
      <c r="O311" s="38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G311" s="40"/>
      <c r="AH311" s="38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</row>
    <row r="312" spans="1:49" s="1" customFormat="1" ht="25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40"/>
      <c r="O312" s="38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G312" s="40"/>
      <c r="AH312" s="38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</row>
    <row r="313" spans="1:49" s="1" customFormat="1" ht="25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40"/>
      <c r="O313" s="38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G313" s="40"/>
      <c r="AH313" s="38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</row>
    <row r="314" spans="1:49" s="1" customFormat="1" ht="25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0"/>
      <c r="O314" s="38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G314" s="40"/>
      <c r="AH314" s="38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</row>
    <row r="315" spans="1:49" s="1" customFormat="1" ht="25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40"/>
      <c r="O315" s="38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G315" s="40"/>
      <c r="AH315" s="38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</row>
    <row r="316" spans="1:49" s="1" customFormat="1" ht="25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40"/>
      <c r="O316" s="38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G316" s="40"/>
      <c r="AH316" s="38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</row>
    <row r="317" spans="1:49" s="1" customFormat="1" ht="25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188"/>
      <c r="O317" s="188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G317" s="188"/>
      <c r="AH317" s="188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</row>
    <row r="318" spans="1:49" s="1" customFormat="1" ht="25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0"/>
      <c r="O318" s="38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G318" s="40"/>
      <c r="AH318" s="38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</row>
    <row r="319" spans="1:49" s="1" customFormat="1" ht="25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40"/>
      <c r="O319" s="38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G319" s="40"/>
      <c r="AH319" s="38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</row>
    <row r="320" spans="1:49" s="1" customFormat="1" ht="25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40"/>
      <c r="O320" s="38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G320" s="40"/>
      <c r="AH320" s="38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</row>
    <row r="321" spans="1:49" s="1" customFormat="1" ht="25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40"/>
      <c r="O321" s="38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G321" s="40"/>
      <c r="AH321" s="38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</row>
    <row r="322" spans="1:49" s="1" customFormat="1" ht="25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0"/>
      <c r="O322" s="38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G322" s="40"/>
      <c r="AH322" s="38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</row>
    <row r="323" spans="1:49" s="1" customFormat="1" ht="25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0"/>
      <c r="O323" s="38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G323" s="40"/>
      <c r="AH323" s="38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</row>
    <row r="324" spans="1:49" s="1" customFormat="1" ht="25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0"/>
      <c r="O324" s="38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G324" s="40"/>
      <c r="AH324" s="38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</row>
    <row r="325" spans="1:49" s="1" customFormat="1" ht="25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40"/>
      <c r="O325" s="38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G325" s="40"/>
      <c r="AH325" s="38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</row>
    <row r="326" spans="1:49" s="1" customFormat="1" ht="25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40"/>
      <c r="O326" s="38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G326" s="40"/>
      <c r="AH326" s="38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</row>
    <row r="327" spans="1:49" s="1" customFormat="1" ht="25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40"/>
      <c r="O327" s="38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G327" s="40"/>
      <c r="AH327" s="38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</row>
    <row r="328" spans="1:49" s="1" customFormat="1" ht="25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0"/>
      <c r="O328" s="38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G328" s="40"/>
      <c r="AH328" s="38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</row>
    <row r="329" spans="1:49" s="1" customFormat="1" ht="25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40"/>
      <c r="O329" s="38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G329" s="40"/>
      <c r="AH329" s="38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</row>
    <row r="330" spans="1:49" s="1" customFormat="1" ht="25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40"/>
      <c r="O330" s="38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G330" s="40"/>
      <c r="AH330" s="38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</row>
    <row r="331" spans="1:49" s="1" customFormat="1" ht="25.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40"/>
      <c r="O331" s="38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G331" s="40"/>
      <c r="AH331" s="38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</row>
    <row r="332" spans="1:49" s="1" customFormat="1" ht="25.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40"/>
      <c r="O332" s="38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G332" s="40"/>
      <c r="AH332" s="38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</row>
    <row r="333" spans="1:49" s="1" customFormat="1" ht="25.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40"/>
      <c r="O333" s="38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G333" s="40"/>
      <c r="AH333" s="38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</row>
    <row r="334" spans="1:49" s="1" customFormat="1" ht="25.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40"/>
      <c r="O334" s="38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G334" s="40"/>
      <c r="AH334" s="38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</row>
    <row r="335" spans="1:49" s="1" customFormat="1" ht="25.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40"/>
      <c r="O335" s="38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G335" s="40"/>
      <c r="AH335" s="38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</row>
    <row r="336" spans="1:49" s="1" customFormat="1" ht="25.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40"/>
      <c r="O336" s="38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G336" s="40"/>
      <c r="AH336" s="38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</row>
    <row r="337" spans="1:49" s="1" customFormat="1" ht="25.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188"/>
      <c r="O337" s="188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G337" s="188"/>
      <c r="AH337" s="188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</row>
    <row r="338" spans="1:49" s="1" customFormat="1" ht="25.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40"/>
      <c r="O338" s="38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G338" s="40"/>
      <c r="AH338" s="38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</row>
    <row r="339" spans="1:49" s="1" customFormat="1" ht="25.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188"/>
      <c r="O339" s="188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G339" s="188"/>
      <c r="AH339" s="188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</row>
    <row r="340" spans="1:49" s="1" customFormat="1" ht="25.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40"/>
      <c r="O340" s="38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G340" s="40"/>
      <c r="AH340" s="38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</row>
    <row r="341" spans="1:49" s="1" customFormat="1" ht="25.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0"/>
      <c r="O341" s="38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G341" s="40"/>
      <c r="AH341" s="38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</row>
    <row r="342" spans="1:49" s="1" customFormat="1" ht="25.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188"/>
      <c r="O342" s="188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G342" s="188"/>
      <c r="AH342" s="188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</row>
    <row r="343" spans="1:49" s="1" customFormat="1" ht="25.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40"/>
      <c r="O343" s="38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G343" s="40"/>
      <c r="AH343" s="38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</row>
    <row r="344" spans="1:49" s="1" customFormat="1" ht="25.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40"/>
      <c r="O344" s="38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G344" s="40"/>
      <c r="AH344" s="38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</row>
    <row r="345" spans="1:49" s="1" customFormat="1" ht="25.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40"/>
      <c r="O345" s="38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G345" s="40"/>
      <c r="AH345" s="38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</row>
    <row r="346" spans="1:49" s="1" customFormat="1" ht="25.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40"/>
      <c r="O346" s="38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G346" s="40"/>
      <c r="AH346" s="38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</row>
    <row r="347" spans="1:49" s="1" customFormat="1" ht="25.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40"/>
      <c r="O347" s="38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G347" s="40"/>
      <c r="AH347" s="38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</row>
    <row r="348" spans="1:49" s="1" customFormat="1" ht="25.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40"/>
      <c r="O348" s="38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G348" s="40"/>
      <c r="AH348" s="38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</row>
    <row r="349" spans="1:49" s="1" customFormat="1" ht="25.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40"/>
      <c r="O349" s="38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G349" s="40"/>
      <c r="AH349" s="38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</row>
    <row r="350" spans="1:49" s="1" customFormat="1" ht="25.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0"/>
      <c r="O350" s="38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G350" s="40"/>
      <c r="AH350" s="38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</row>
    <row r="351" spans="1:49" s="1" customFormat="1" ht="25.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188"/>
      <c r="O351" s="188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G351" s="188"/>
      <c r="AH351" s="188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</row>
    <row r="352" spans="1:49" s="1" customFormat="1" ht="25.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188"/>
      <c r="O352" s="188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G352" s="188"/>
      <c r="AH352" s="188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</row>
    <row r="353" spans="1:49" s="1" customFormat="1" ht="25.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0"/>
      <c r="O353" s="38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G353" s="40"/>
      <c r="AH353" s="38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</row>
    <row r="354" spans="1:49" s="1" customFormat="1" ht="25.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188"/>
      <c r="O354" s="188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G354" s="188"/>
      <c r="AH354" s="188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</row>
    <row r="355" spans="1:49" s="1" customFormat="1" ht="25.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40"/>
      <c r="O355" s="38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G355" s="40"/>
      <c r="AH355" s="38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</row>
    <row r="356" spans="1:49" s="1" customFormat="1" ht="25.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188"/>
      <c r="O356" s="188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G356" s="188"/>
      <c r="AH356" s="188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</row>
    <row r="357" spans="1:49" s="1" customFormat="1" ht="25.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0"/>
      <c r="O357" s="38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G357" s="40"/>
      <c r="AH357" s="38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</row>
    <row r="358" spans="1:49" s="43" customFormat="1" ht="25.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189"/>
      <c r="O358" s="189"/>
      <c r="P358" s="41"/>
      <c r="Q358" s="41"/>
      <c r="R358" s="42"/>
      <c r="S358" s="42"/>
      <c r="T358" s="42"/>
      <c r="U358" s="42"/>
      <c r="V358" s="42"/>
      <c r="W358" s="42"/>
      <c r="X358" s="42"/>
      <c r="Y358" s="42"/>
      <c r="Z358" s="41"/>
      <c r="AA358" s="41"/>
      <c r="AB358" s="41"/>
      <c r="AC358" s="41"/>
      <c r="AD358" s="41"/>
      <c r="AG358" s="189"/>
      <c r="AH358" s="189"/>
      <c r="AI358" s="41"/>
      <c r="AJ358" s="41"/>
      <c r="AK358" s="42"/>
      <c r="AL358" s="42"/>
      <c r="AM358" s="42"/>
      <c r="AN358" s="42"/>
      <c r="AO358" s="41"/>
      <c r="AP358" s="41"/>
      <c r="AQ358" s="41"/>
      <c r="AR358" s="41"/>
      <c r="AS358" s="41"/>
      <c r="AT358" s="41"/>
      <c r="AU358" s="41"/>
      <c r="AV358" s="41"/>
      <c r="AW358" s="41"/>
    </row>
    <row r="359" spans="1:49" s="1" customFormat="1" ht="25.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188"/>
      <c r="O359" s="188"/>
      <c r="P359" s="39"/>
      <c r="Q359" s="39"/>
      <c r="R359" s="42"/>
      <c r="S359" s="42"/>
      <c r="T359" s="42"/>
      <c r="U359" s="42"/>
      <c r="V359" s="42"/>
      <c r="W359" s="42"/>
      <c r="X359" s="42"/>
      <c r="Y359" s="42"/>
      <c r="Z359" s="39"/>
      <c r="AA359" s="39"/>
      <c r="AB359" s="39"/>
      <c r="AC359" s="39"/>
      <c r="AD359" s="39"/>
      <c r="AG359" s="188"/>
      <c r="AH359" s="188"/>
      <c r="AI359" s="39"/>
      <c r="AJ359" s="39"/>
      <c r="AK359" s="42"/>
      <c r="AL359" s="42"/>
      <c r="AM359" s="42"/>
      <c r="AN359" s="42"/>
      <c r="AO359" s="39"/>
      <c r="AP359" s="39"/>
      <c r="AQ359" s="39"/>
      <c r="AR359" s="39"/>
      <c r="AS359" s="39"/>
      <c r="AT359" s="39"/>
      <c r="AU359" s="39"/>
      <c r="AV359" s="39"/>
      <c r="AW359" s="39"/>
    </row>
    <row r="360" spans="1:49" s="1" customFormat="1" ht="25.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188"/>
      <c r="O360" s="188"/>
      <c r="P360" s="39"/>
      <c r="Q360" s="39"/>
      <c r="R360" s="42"/>
      <c r="S360" s="42"/>
      <c r="T360" s="42"/>
      <c r="U360" s="42"/>
      <c r="V360" s="39"/>
      <c r="W360" s="39"/>
      <c r="X360" s="39"/>
      <c r="Y360" s="39"/>
      <c r="Z360" s="39"/>
      <c r="AA360" s="39"/>
      <c r="AB360" s="39"/>
      <c r="AC360" s="39"/>
      <c r="AD360" s="39"/>
      <c r="AG360" s="188"/>
      <c r="AH360" s="188"/>
      <c r="AI360" s="39"/>
      <c r="AJ360" s="39"/>
      <c r="AK360" s="42"/>
      <c r="AL360" s="42"/>
      <c r="AM360" s="42"/>
      <c r="AN360" s="42"/>
      <c r="AO360" s="39"/>
      <c r="AP360" s="39"/>
      <c r="AQ360" s="39"/>
      <c r="AR360" s="39"/>
      <c r="AS360" s="39"/>
      <c r="AT360" s="39"/>
      <c r="AU360" s="39"/>
      <c r="AV360" s="39"/>
      <c r="AW360" s="39"/>
    </row>
    <row r="361" spans="1:49" s="1" customFormat="1" ht="25.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0"/>
      <c r="O361" s="38"/>
      <c r="P361" s="39"/>
      <c r="Q361" s="39"/>
      <c r="R361" s="42"/>
      <c r="S361" s="42"/>
      <c r="T361" s="42"/>
      <c r="U361" s="42"/>
      <c r="V361" s="39"/>
      <c r="W361" s="39"/>
      <c r="X361" s="39"/>
      <c r="Y361" s="39"/>
      <c r="Z361" s="39"/>
      <c r="AA361" s="39"/>
      <c r="AB361" s="39"/>
      <c r="AC361" s="39"/>
      <c r="AD361" s="39"/>
      <c r="AG361" s="40"/>
      <c r="AH361" s="38"/>
      <c r="AI361" s="39"/>
      <c r="AJ361" s="39"/>
      <c r="AK361" s="42"/>
      <c r="AL361" s="42"/>
      <c r="AM361" s="42"/>
      <c r="AN361" s="42"/>
      <c r="AO361" s="39"/>
      <c r="AP361" s="39"/>
      <c r="AQ361" s="39"/>
      <c r="AR361" s="39"/>
      <c r="AS361" s="39"/>
      <c r="AT361" s="39"/>
      <c r="AU361" s="39"/>
      <c r="AV361" s="39"/>
      <c r="AW361" s="39"/>
    </row>
    <row r="362" spans="1:49" s="1" customFormat="1" ht="25.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40"/>
      <c r="O362" s="38"/>
      <c r="P362" s="39"/>
      <c r="Q362" s="39"/>
      <c r="R362" s="42"/>
      <c r="S362" s="42"/>
      <c r="T362" s="42"/>
      <c r="U362" s="42"/>
      <c r="V362" s="39"/>
      <c r="W362" s="39"/>
      <c r="X362" s="39"/>
      <c r="Y362" s="39"/>
      <c r="Z362" s="39"/>
      <c r="AA362" s="39"/>
      <c r="AB362" s="39"/>
      <c r="AC362" s="39"/>
      <c r="AD362" s="39"/>
      <c r="AG362" s="40"/>
      <c r="AH362" s="38"/>
      <c r="AI362" s="39"/>
      <c r="AJ362" s="39"/>
      <c r="AK362" s="42"/>
      <c r="AL362" s="42"/>
      <c r="AM362" s="42"/>
      <c r="AN362" s="42"/>
      <c r="AO362" s="39"/>
      <c r="AP362" s="39"/>
      <c r="AQ362" s="39"/>
      <c r="AR362" s="39"/>
      <c r="AS362" s="39"/>
      <c r="AT362" s="39"/>
      <c r="AU362" s="39"/>
      <c r="AV362" s="39"/>
      <c r="AW362" s="39"/>
    </row>
    <row r="363" spans="1:49" s="1" customFormat="1" ht="25.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40"/>
      <c r="O363" s="38"/>
      <c r="P363" s="39"/>
      <c r="Q363" s="39"/>
      <c r="R363" s="42"/>
      <c r="S363" s="42"/>
      <c r="T363" s="42"/>
      <c r="U363" s="42"/>
      <c r="V363" s="39"/>
      <c r="W363" s="39"/>
      <c r="X363" s="39"/>
      <c r="Y363" s="39"/>
      <c r="Z363" s="39"/>
      <c r="AA363" s="39"/>
      <c r="AB363" s="39"/>
      <c r="AC363" s="39"/>
      <c r="AD363" s="39"/>
      <c r="AG363" s="40"/>
      <c r="AH363" s="38"/>
      <c r="AI363" s="39"/>
      <c r="AJ363" s="39"/>
      <c r="AK363" s="42"/>
      <c r="AL363" s="42"/>
      <c r="AM363" s="42"/>
      <c r="AN363" s="42"/>
      <c r="AO363" s="39"/>
      <c r="AP363" s="39"/>
      <c r="AQ363" s="39"/>
      <c r="AR363" s="39"/>
      <c r="AS363" s="39"/>
      <c r="AT363" s="39"/>
      <c r="AU363" s="39"/>
      <c r="AV363" s="39"/>
      <c r="AW363" s="39"/>
    </row>
    <row r="364" spans="1:49" s="1" customFormat="1" ht="25.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40"/>
      <c r="O364" s="38"/>
      <c r="P364" s="39"/>
      <c r="Q364" s="39"/>
      <c r="R364" s="42"/>
      <c r="S364" s="42"/>
      <c r="T364" s="42"/>
      <c r="U364" s="42"/>
      <c r="V364" s="39"/>
      <c r="W364" s="39"/>
      <c r="X364" s="39"/>
      <c r="Y364" s="39"/>
      <c r="Z364" s="39"/>
      <c r="AA364" s="39"/>
      <c r="AB364" s="39"/>
      <c r="AC364" s="39"/>
      <c r="AD364" s="39"/>
      <c r="AG364" s="40"/>
      <c r="AH364" s="38"/>
      <c r="AI364" s="39"/>
      <c r="AJ364" s="39"/>
      <c r="AK364" s="42"/>
      <c r="AL364" s="42"/>
      <c r="AM364" s="42"/>
      <c r="AN364" s="42"/>
      <c r="AO364" s="39"/>
      <c r="AP364" s="39"/>
      <c r="AQ364" s="39"/>
      <c r="AR364" s="39"/>
      <c r="AS364" s="39"/>
      <c r="AT364" s="39"/>
      <c r="AU364" s="39"/>
      <c r="AV364" s="39"/>
      <c r="AW364" s="39"/>
    </row>
    <row r="365" spans="1:49" s="1" customFormat="1" ht="25.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40"/>
      <c r="O365" s="38"/>
      <c r="P365" s="39"/>
      <c r="Q365" s="39"/>
      <c r="R365" s="42"/>
      <c r="S365" s="42"/>
      <c r="T365" s="42"/>
      <c r="U365" s="42"/>
      <c r="V365" s="39"/>
      <c r="W365" s="39"/>
      <c r="X365" s="39"/>
      <c r="Y365" s="39"/>
      <c r="Z365" s="39"/>
      <c r="AA365" s="39"/>
      <c r="AB365" s="39"/>
      <c r="AC365" s="39"/>
      <c r="AD365" s="39"/>
      <c r="AG365" s="40"/>
      <c r="AH365" s="38"/>
      <c r="AI365" s="39"/>
      <c r="AJ365" s="39"/>
      <c r="AK365" s="42"/>
      <c r="AL365" s="42"/>
      <c r="AM365" s="42"/>
      <c r="AN365" s="42"/>
      <c r="AO365" s="39"/>
      <c r="AP365" s="39"/>
      <c r="AQ365" s="39"/>
      <c r="AR365" s="39"/>
      <c r="AS365" s="39"/>
      <c r="AT365" s="39"/>
      <c r="AU365" s="39"/>
      <c r="AV365" s="39"/>
      <c r="AW365" s="39"/>
    </row>
    <row r="366" spans="1:49" s="1" customFormat="1" ht="25.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0"/>
      <c r="O366" s="38"/>
      <c r="P366" s="39"/>
      <c r="Q366" s="39"/>
      <c r="R366" s="42"/>
      <c r="S366" s="42"/>
      <c r="T366" s="42"/>
      <c r="U366" s="42"/>
      <c r="V366" s="39"/>
      <c r="W366" s="39"/>
      <c r="X366" s="39"/>
      <c r="Y366" s="39"/>
      <c r="Z366" s="39"/>
      <c r="AA366" s="39"/>
      <c r="AB366" s="39"/>
      <c r="AC366" s="39"/>
      <c r="AD366" s="39"/>
      <c r="AG366" s="40"/>
      <c r="AH366" s="38"/>
      <c r="AI366" s="39"/>
      <c r="AJ366" s="39"/>
      <c r="AK366" s="42"/>
      <c r="AL366" s="42"/>
      <c r="AM366" s="42"/>
      <c r="AN366" s="42"/>
      <c r="AO366" s="39"/>
      <c r="AP366" s="39"/>
      <c r="AQ366" s="39"/>
      <c r="AR366" s="39"/>
      <c r="AS366" s="39"/>
      <c r="AT366" s="39"/>
      <c r="AU366" s="39"/>
      <c r="AV366" s="39"/>
      <c r="AW366" s="39"/>
    </row>
    <row r="367" spans="1:49" s="1" customFormat="1" ht="25.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40"/>
      <c r="O367" s="38"/>
      <c r="P367" s="39"/>
      <c r="Q367" s="39"/>
      <c r="R367" s="42"/>
      <c r="S367" s="42"/>
      <c r="T367" s="42"/>
      <c r="U367" s="42"/>
      <c r="V367" s="39"/>
      <c r="W367" s="39"/>
      <c r="X367" s="39"/>
      <c r="Y367" s="39"/>
      <c r="Z367" s="39"/>
      <c r="AA367" s="39"/>
      <c r="AB367" s="39"/>
      <c r="AC367" s="39"/>
      <c r="AD367" s="39"/>
      <c r="AG367" s="40"/>
      <c r="AH367" s="38"/>
      <c r="AI367" s="39"/>
      <c r="AJ367" s="39"/>
      <c r="AK367" s="42"/>
      <c r="AL367" s="42"/>
      <c r="AM367" s="42"/>
      <c r="AN367" s="42"/>
      <c r="AO367" s="39"/>
      <c r="AP367" s="39"/>
      <c r="AQ367" s="39"/>
      <c r="AR367" s="39"/>
      <c r="AS367" s="39"/>
      <c r="AT367" s="39"/>
      <c r="AU367" s="39"/>
      <c r="AV367" s="39"/>
      <c r="AW367" s="39"/>
    </row>
    <row r="368" spans="1:49" s="1" customFormat="1" ht="25.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40"/>
      <c r="O368" s="38"/>
      <c r="P368" s="39"/>
      <c r="Q368" s="39"/>
      <c r="R368" s="42"/>
      <c r="S368" s="42"/>
      <c r="T368" s="42"/>
      <c r="U368" s="42"/>
      <c r="V368" s="39"/>
      <c r="W368" s="39"/>
      <c r="X368" s="39"/>
      <c r="Y368" s="39"/>
      <c r="Z368" s="39"/>
      <c r="AA368" s="39"/>
      <c r="AB368" s="39"/>
      <c r="AC368" s="39"/>
      <c r="AD368" s="39"/>
      <c r="AG368" s="40"/>
      <c r="AH368" s="38"/>
      <c r="AI368" s="39"/>
      <c r="AJ368" s="39"/>
      <c r="AK368" s="42"/>
      <c r="AL368" s="42"/>
      <c r="AM368" s="42"/>
      <c r="AN368" s="42"/>
      <c r="AO368" s="39"/>
      <c r="AP368" s="39"/>
      <c r="AQ368" s="39"/>
      <c r="AR368" s="39"/>
      <c r="AS368" s="39"/>
      <c r="AT368" s="39"/>
      <c r="AU368" s="39"/>
      <c r="AV368" s="39"/>
      <c r="AW368" s="39"/>
    </row>
    <row r="369" spans="1:49" s="1" customFormat="1" ht="25.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40"/>
      <c r="O369" s="38"/>
      <c r="P369" s="39"/>
      <c r="Q369" s="39"/>
      <c r="R369" s="42"/>
      <c r="S369" s="42"/>
      <c r="T369" s="42"/>
      <c r="U369" s="42"/>
      <c r="V369" s="39"/>
      <c r="W369" s="39"/>
      <c r="X369" s="39"/>
      <c r="Y369" s="39"/>
      <c r="Z369" s="39"/>
      <c r="AA369" s="39"/>
      <c r="AB369" s="39"/>
      <c r="AC369" s="39"/>
      <c r="AD369" s="39"/>
      <c r="AG369" s="40"/>
      <c r="AH369" s="38"/>
      <c r="AI369" s="39"/>
      <c r="AJ369" s="39"/>
      <c r="AK369" s="42"/>
      <c r="AL369" s="42"/>
      <c r="AM369" s="42"/>
      <c r="AN369" s="42"/>
      <c r="AO369" s="39"/>
      <c r="AP369" s="39"/>
      <c r="AQ369" s="39"/>
      <c r="AR369" s="39"/>
      <c r="AS369" s="39"/>
      <c r="AT369" s="39"/>
      <c r="AU369" s="39"/>
      <c r="AV369" s="39"/>
      <c r="AW369" s="39"/>
    </row>
    <row r="370" spans="1:49" s="1" customFormat="1" ht="25.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40"/>
      <c r="O370" s="38"/>
      <c r="P370" s="39"/>
      <c r="Q370" s="39"/>
      <c r="R370" s="42"/>
      <c r="S370" s="42"/>
      <c r="T370" s="42"/>
      <c r="U370" s="42"/>
      <c r="V370" s="39"/>
      <c r="W370" s="39"/>
      <c r="X370" s="39"/>
      <c r="Y370" s="39"/>
      <c r="Z370" s="39"/>
      <c r="AA370" s="39"/>
      <c r="AB370" s="39"/>
      <c r="AC370" s="39"/>
      <c r="AD370" s="39"/>
      <c r="AG370" s="40"/>
      <c r="AH370" s="38"/>
      <c r="AI370" s="39"/>
      <c r="AJ370" s="39"/>
      <c r="AK370" s="42"/>
      <c r="AL370" s="42"/>
      <c r="AM370" s="42"/>
      <c r="AN370" s="42"/>
      <c r="AO370" s="39"/>
      <c r="AP370" s="39"/>
      <c r="AQ370" s="39"/>
      <c r="AR370" s="39"/>
      <c r="AS370" s="39"/>
      <c r="AT370" s="39"/>
      <c r="AU370" s="39"/>
      <c r="AV370" s="39"/>
      <c r="AW370" s="39"/>
    </row>
    <row r="371" spans="1:49" s="1" customFormat="1" ht="25.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40"/>
      <c r="O371" s="38"/>
      <c r="P371" s="39"/>
      <c r="Q371" s="39"/>
      <c r="R371" s="42"/>
      <c r="S371" s="42"/>
      <c r="T371" s="42"/>
      <c r="U371" s="42"/>
      <c r="V371" s="39"/>
      <c r="W371" s="39"/>
      <c r="X371" s="39"/>
      <c r="Y371" s="39"/>
      <c r="Z371" s="39"/>
      <c r="AA371" s="39"/>
      <c r="AB371" s="39"/>
      <c r="AC371" s="39"/>
      <c r="AD371" s="39"/>
      <c r="AG371" s="40"/>
      <c r="AH371" s="38"/>
      <c r="AI371" s="39"/>
      <c r="AJ371" s="39"/>
      <c r="AK371" s="42"/>
      <c r="AL371" s="42"/>
      <c r="AM371" s="42"/>
      <c r="AN371" s="42"/>
      <c r="AO371" s="39"/>
      <c r="AP371" s="39"/>
      <c r="AQ371" s="39"/>
      <c r="AR371" s="39"/>
      <c r="AS371" s="39"/>
      <c r="AT371" s="39"/>
      <c r="AU371" s="39"/>
      <c r="AV371" s="39"/>
      <c r="AW371" s="39"/>
    </row>
    <row r="372" spans="1:49" s="1" customFormat="1" ht="25.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40"/>
      <c r="O372" s="38"/>
      <c r="P372" s="39"/>
      <c r="Q372" s="39"/>
      <c r="R372" s="42"/>
      <c r="S372" s="42"/>
      <c r="T372" s="42"/>
      <c r="U372" s="42"/>
      <c r="V372" s="39"/>
      <c r="W372" s="39"/>
      <c r="X372" s="39"/>
      <c r="Y372" s="39"/>
      <c r="Z372" s="39"/>
      <c r="AA372" s="39"/>
      <c r="AB372" s="39"/>
      <c r="AC372" s="39"/>
      <c r="AD372" s="39"/>
      <c r="AG372" s="40"/>
      <c r="AH372" s="38"/>
      <c r="AI372" s="39"/>
      <c r="AJ372" s="39"/>
      <c r="AK372" s="42"/>
      <c r="AL372" s="42"/>
      <c r="AM372" s="42"/>
      <c r="AN372" s="42"/>
      <c r="AO372" s="39"/>
      <c r="AP372" s="39"/>
      <c r="AQ372" s="39"/>
      <c r="AR372" s="39"/>
      <c r="AS372" s="39"/>
      <c r="AT372" s="39"/>
      <c r="AU372" s="39"/>
      <c r="AV372" s="39"/>
      <c r="AW372" s="39"/>
    </row>
    <row r="373" spans="1:49" s="1" customFormat="1" ht="25.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40"/>
      <c r="O373" s="38"/>
      <c r="P373" s="39"/>
      <c r="Q373" s="39"/>
      <c r="R373" s="42"/>
      <c r="S373" s="42"/>
      <c r="T373" s="42"/>
      <c r="U373" s="42"/>
      <c r="V373" s="39"/>
      <c r="W373" s="39"/>
      <c r="X373" s="39"/>
      <c r="Y373" s="39"/>
      <c r="Z373" s="39"/>
      <c r="AA373" s="39"/>
      <c r="AB373" s="39"/>
      <c r="AC373" s="39"/>
      <c r="AD373" s="39"/>
      <c r="AG373" s="40"/>
      <c r="AH373" s="38"/>
      <c r="AI373" s="39"/>
      <c r="AJ373" s="39"/>
      <c r="AK373" s="42"/>
      <c r="AL373" s="42"/>
      <c r="AM373" s="42"/>
      <c r="AN373" s="42"/>
      <c r="AO373" s="39"/>
      <c r="AP373" s="39"/>
      <c r="AQ373" s="39"/>
      <c r="AR373" s="39"/>
      <c r="AS373" s="39"/>
      <c r="AT373" s="39"/>
      <c r="AU373" s="39"/>
      <c r="AV373" s="39"/>
      <c r="AW373" s="39"/>
    </row>
    <row r="374" spans="1:49" s="1" customFormat="1" ht="25.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40"/>
      <c r="O374" s="38"/>
      <c r="P374" s="39"/>
      <c r="Q374" s="39"/>
      <c r="R374" s="42"/>
      <c r="S374" s="42"/>
      <c r="T374" s="42"/>
      <c r="U374" s="42"/>
      <c r="V374" s="39"/>
      <c r="W374" s="39"/>
      <c r="X374" s="39"/>
      <c r="Y374" s="39"/>
      <c r="Z374" s="39"/>
      <c r="AA374" s="39"/>
      <c r="AB374" s="39"/>
      <c r="AC374" s="39"/>
      <c r="AD374" s="39"/>
      <c r="AG374" s="40"/>
      <c r="AH374" s="38"/>
      <c r="AI374" s="39"/>
      <c r="AJ374" s="39"/>
      <c r="AK374" s="42"/>
      <c r="AL374" s="42"/>
      <c r="AM374" s="42"/>
      <c r="AN374" s="42"/>
      <c r="AO374" s="39"/>
      <c r="AP374" s="39"/>
      <c r="AQ374" s="39"/>
      <c r="AR374" s="39"/>
      <c r="AS374" s="39"/>
      <c r="AT374" s="39"/>
      <c r="AU374" s="39"/>
      <c r="AV374" s="39"/>
      <c r="AW374" s="39"/>
    </row>
    <row r="375" spans="1:49" s="1" customFormat="1" ht="25.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40"/>
      <c r="O375" s="38"/>
      <c r="P375" s="39"/>
      <c r="Q375" s="39"/>
      <c r="R375" s="42"/>
      <c r="S375" s="42"/>
      <c r="T375" s="42"/>
      <c r="U375" s="42"/>
      <c r="V375" s="39"/>
      <c r="W375" s="39"/>
      <c r="X375" s="39"/>
      <c r="Y375" s="39"/>
      <c r="Z375" s="39"/>
      <c r="AA375" s="39"/>
      <c r="AB375" s="39"/>
      <c r="AC375" s="39"/>
      <c r="AD375" s="39"/>
      <c r="AG375" s="40"/>
      <c r="AH375" s="38"/>
      <c r="AI375" s="39"/>
      <c r="AJ375" s="39"/>
      <c r="AK375" s="42"/>
      <c r="AL375" s="42"/>
      <c r="AM375" s="42"/>
      <c r="AN375" s="42"/>
      <c r="AO375" s="39"/>
      <c r="AP375" s="39"/>
      <c r="AQ375" s="39"/>
      <c r="AR375" s="39"/>
      <c r="AS375" s="39"/>
      <c r="AT375" s="39"/>
      <c r="AU375" s="39"/>
      <c r="AV375" s="39"/>
      <c r="AW375" s="39"/>
    </row>
    <row r="376" spans="1:49" s="1" customFormat="1" ht="25.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40"/>
      <c r="O376" s="38"/>
      <c r="P376" s="39"/>
      <c r="Q376" s="39"/>
      <c r="R376" s="42"/>
      <c r="S376" s="42"/>
      <c r="T376" s="42"/>
      <c r="U376" s="42"/>
      <c r="V376" s="39"/>
      <c r="W376" s="39"/>
      <c r="X376" s="39"/>
      <c r="Y376" s="39"/>
      <c r="Z376" s="39"/>
      <c r="AA376" s="39"/>
      <c r="AB376" s="39"/>
      <c r="AC376" s="39"/>
      <c r="AD376" s="39"/>
      <c r="AG376" s="40"/>
      <c r="AH376" s="38"/>
      <c r="AI376" s="39"/>
      <c r="AJ376" s="39"/>
      <c r="AK376" s="42"/>
      <c r="AL376" s="42"/>
      <c r="AM376" s="42"/>
      <c r="AN376" s="42"/>
      <c r="AO376" s="39"/>
      <c r="AP376" s="39"/>
      <c r="AQ376" s="39"/>
      <c r="AR376" s="39"/>
      <c r="AS376" s="39"/>
      <c r="AT376" s="39"/>
      <c r="AU376" s="39"/>
      <c r="AV376" s="39"/>
      <c r="AW376" s="39"/>
    </row>
    <row r="377" spans="1:49" s="1" customFormat="1" ht="25.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0"/>
      <c r="O377" s="38"/>
      <c r="P377" s="39"/>
      <c r="Q377" s="39"/>
      <c r="R377" s="42"/>
      <c r="S377" s="42"/>
      <c r="T377" s="42"/>
      <c r="U377" s="42"/>
      <c r="V377" s="39"/>
      <c r="W377" s="39"/>
      <c r="X377" s="39"/>
      <c r="Y377" s="39"/>
      <c r="Z377" s="39"/>
      <c r="AA377" s="39"/>
      <c r="AB377" s="39"/>
      <c r="AC377" s="39"/>
      <c r="AD377" s="39"/>
      <c r="AG377" s="40"/>
      <c r="AH377" s="38"/>
      <c r="AI377" s="39"/>
      <c r="AJ377" s="39"/>
      <c r="AK377" s="42"/>
      <c r="AL377" s="42"/>
      <c r="AM377" s="42"/>
      <c r="AN377" s="42"/>
      <c r="AO377" s="39"/>
      <c r="AP377" s="39"/>
      <c r="AQ377" s="39"/>
      <c r="AR377" s="39"/>
      <c r="AS377" s="39"/>
      <c r="AT377" s="39"/>
      <c r="AU377" s="39"/>
      <c r="AV377" s="39"/>
      <c r="AW377" s="39"/>
    </row>
    <row r="378" spans="1:49" s="1" customFormat="1" ht="25.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40"/>
      <c r="O378" s="38"/>
      <c r="P378" s="39"/>
      <c r="Q378" s="39"/>
      <c r="R378" s="42"/>
      <c r="S378" s="42"/>
      <c r="T378" s="42"/>
      <c r="U378" s="42"/>
      <c r="V378" s="39"/>
      <c r="W378" s="39"/>
      <c r="X378" s="39"/>
      <c r="Y378" s="39"/>
      <c r="Z378" s="39"/>
      <c r="AA378" s="39"/>
      <c r="AB378" s="39"/>
      <c r="AC378" s="39"/>
      <c r="AD378" s="39"/>
      <c r="AG378" s="40"/>
      <c r="AH378" s="38"/>
      <c r="AI378" s="39"/>
      <c r="AJ378" s="39"/>
      <c r="AK378" s="42"/>
      <c r="AL378" s="42"/>
      <c r="AM378" s="42"/>
      <c r="AN378" s="42"/>
      <c r="AO378" s="39"/>
      <c r="AP378" s="39"/>
      <c r="AQ378" s="39"/>
      <c r="AR378" s="39"/>
      <c r="AS378" s="39"/>
      <c r="AT378" s="39"/>
      <c r="AU378" s="39"/>
      <c r="AV378" s="39"/>
      <c r="AW378" s="39"/>
    </row>
    <row r="379" spans="1:49" s="1" customFormat="1" ht="25.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40"/>
      <c r="O379" s="38"/>
      <c r="P379" s="39"/>
      <c r="Q379" s="39"/>
      <c r="R379" s="42"/>
      <c r="S379" s="42"/>
      <c r="T379" s="42"/>
      <c r="U379" s="42"/>
      <c r="V379" s="39"/>
      <c r="W379" s="39"/>
      <c r="X379" s="39"/>
      <c r="Y379" s="39"/>
      <c r="Z379" s="39"/>
      <c r="AA379" s="39"/>
      <c r="AB379" s="39"/>
      <c r="AC379" s="39"/>
      <c r="AD379" s="39"/>
      <c r="AG379" s="40"/>
      <c r="AH379" s="38"/>
      <c r="AI379" s="39"/>
      <c r="AJ379" s="39"/>
      <c r="AK379" s="42"/>
      <c r="AL379" s="42"/>
      <c r="AM379" s="42"/>
      <c r="AN379" s="42"/>
      <c r="AO379" s="39"/>
      <c r="AP379" s="39"/>
      <c r="AQ379" s="39"/>
      <c r="AR379" s="39"/>
      <c r="AS379" s="39"/>
      <c r="AT379" s="39"/>
      <c r="AU379" s="39"/>
      <c r="AV379" s="39"/>
      <c r="AW379" s="39"/>
    </row>
    <row r="380" spans="1:49" s="1" customFormat="1" ht="25.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40"/>
      <c r="O380" s="38"/>
      <c r="P380" s="39"/>
      <c r="Q380" s="39"/>
      <c r="R380" s="42"/>
      <c r="S380" s="42"/>
      <c r="T380" s="42"/>
      <c r="U380" s="42"/>
      <c r="V380" s="39"/>
      <c r="W380" s="39"/>
      <c r="X380" s="39"/>
      <c r="Y380" s="39"/>
      <c r="Z380" s="39"/>
      <c r="AA380" s="39"/>
      <c r="AB380" s="39"/>
      <c r="AC380" s="39"/>
      <c r="AD380" s="39"/>
      <c r="AG380" s="40"/>
      <c r="AH380" s="38"/>
      <c r="AI380" s="39"/>
      <c r="AJ380" s="39"/>
      <c r="AK380" s="42"/>
      <c r="AL380" s="42"/>
      <c r="AM380" s="42"/>
      <c r="AN380" s="42"/>
      <c r="AO380" s="39"/>
      <c r="AP380" s="39"/>
      <c r="AQ380" s="39"/>
      <c r="AR380" s="39"/>
      <c r="AS380" s="39"/>
      <c r="AT380" s="39"/>
      <c r="AU380" s="39"/>
      <c r="AV380" s="39"/>
      <c r="AW380" s="39"/>
    </row>
    <row r="381" spans="1:49" s="1" customFormat="1" ht="25.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40"/>
      <c r="O381" s="38"/>
      <c r="P381" s="39"/>
      <c r="Q381" s="39"/>
      <c r="R381" s="42"/>
      <c r="S381" s="42"/>
      <c r="T381" s="42"/>
      <c r="U381" s="42"/>
      <c r="V381" s="39"/>
      <c r="W381" s="39"/>
      <c r="X381" s="39"/>
      <c r="Y381" s="39"/>
      <c r="Z381" s="39"/>
      <c r="AA381" s="39"/>
      <c r="AB381" s="39"/>
      <c r="AC381" s="39"/>
      <c r="AD381" s="39"/>
      <c r="AG381" s="40"/>
      <c r="AH381" s="38"/>
      <c r="AI381" s="39"/>
      <c r="AJ381" s="39"/>
      <c r="AK381" s="42"/>
      <c r="AL381" s="42"/>
      <c r="AM381" s="42"/>
      <c r="AN381" s="42"/>
      <c r="AO381" s="39"/>
      <c r="AP381" s="39"/>
      <c r="AQ381" s="39"/>
      <c r="AR381" s="39"/>
      <c r="AS381" s="39"/>
      <c r="AT381" s="39"/>
      <c r="AU381" s="39"/>
      <c r="AV381" s="39"/>
      <c r="AW381" s="39"/>
    </row>
    <row r="382" spans="1:49" s="1" customFormat="1" ht="25.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0"/>
      <c r="O382" s="38"/>
      <c r="P382" s="39"/>
      <c r="Q382" s="39"/>
      <c r="R382" s="42"/>
      <c r="S382" s="42"/>
      <c r="T382" s="42"/>
      <c r="U382" s="42"/>
      <c r="V382" s="39"/>
      <c r="W382" s="39"/>
      <c r="X382" s="39"/>
      <c r="Y382" s="39"/>
      <c r="Z382" s="39"/>
      <c r="AA382" s="39"/>
      <c r="AB382" s="39"/>
      <c r="AC382" s="39"/>
      <c r="AD382" s="39"/>
      <c r="AG382" s="40"/>
      <c r="AH382" s="38"/>
      <c r="AI382" s="39"/>
      <c r="AJ382" s="39"/>
      <c r="AK382" s="42"/>
      <c r="AL382" s="42"/>
      <c r="AM382" s="42"/>
      <c r="AN382" s="42"/>
      <c r="AO382" s="39"/>
      <c r="AP382" s="39"/>
      <c r="AQ382" s="39"/>
      <c r="AR382" s="39"/>
      <c r="AS382" s="39"/>
      <c r="AT382" s="39"/>
      <c r="AU382" s="39"/>
      <c r="AV382" s="39"/>
      <c r="AW382" s="39"/>
    </row>
    <row r="383" spans="1:49" s="1" customFormat="1" ht="25.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40"/>
      <c r="O383" s="38"/>
      <c r="P383" s="39"/>
      <c r="Q383" s="39"/>
      <c r="R383" s="42"/>
      <c r="S383" s="42"/>
      <c r="T383" s="42"/>
      <c r="U383" s="42"/>
      <c r="V383" s="39"/>
      <c r="W383" s="39"/>
      <c r="X383" s="39"/>
      <c r="Y383" s="39"/>
      <c r="Z383" s="39"/>
      <c r="AA383" s="39"/>
      <c r="AB383" s="39"/>
      <c r="AC383" s="39"/>
      <c r="AD383" s="39"/>
      <c r="AG383" s="40"/>
      <c r="AH383" s="38"/>
      <c r="AI383" s="39"/>
      <c r="AJ383" s="39"/>
      <c r="AK383" s="42"/>
      <c r="AL383" s="42"/>
      <c r="AM383" s="42"/>
      <c r="AN383" s="42"/>
      <c r="AO383" s="39"/>
      <c r="AP383" s="39"/>
      <c r="AQ383" s="39"/>
      <c r="AR383" s="39"/>
      <c r="AS383" s="39"/>
      <c r="AT383" s="39"/>
      <c r="AU383" s="39"/>
      <c r="AV383" s="39"/>
      <c r="AW383" s="39"/>
    </row>
    <row r="384" spans="1:49" s="1" customFormat="1" ht="25.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40"/>
      <c r="O384" s="38"/>
      <c r="P384" s="39"/>
      <c r="Q384" s="39"/>
      <c r="R384" s="42"/>
      <c r="S384" s="42"/>
      <c r="T384" s="42"/>
      <c r="U384" s="42"/>
      <c r="V384" s="39"/>
      <c r="W384" s="39"/>
      <c r="X384" s="39"/>
      <c r="Y384" s="39"/>
      <c r="Z384" s="39"/>
      <c r="AA384" s="39"/>
      <c r="AB384" s="39"/>
      <c r="AC384" s="39"/>
      <c r="AD384" s="39"/>
      <c r="AG384" s="40"/>
      <c r="AH384" s="38"/>
      <c r="AI384" s="39"/>
      <c r="AJ384" s="39"/>
      <c r="AK384" s="42"/>
      <c r="AL384" s="42"/>
      <c r="AM384" s="42"/>
      <c r="AN384" s="42"/>
      <c r="AO384" s="39"/>
      <c r="AP384" s="39"/>
      <c r="AQ384" s="39"/>
      <c r="AR384" s="39"/>
      <c r="AS384" s="39"/>
      <c r="AT384" s="39"/>
      <c r="AU384" s="39"/>
      <c r="AV384" s="39"/>
      <c r="AW384" s="39"/>
    </row>
    <row r="385" spans="1:49" s="1" customFormat="1" ht="25.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40"/>
      <c r="O385" s="38"/>
      <c r="P385" s="39"/>
      <c r="Q385" s="39"/>
      <c r="R385" s="42"/>
      <c r="S385" s="42"/>
      <c r="T385" s="42"/>
      <c r="U385" s="42"/>
      <c r="V385" s="39"/>
      <c r="W385" s="39"/>
      <c r="X385" s="39"/>
      <c r="Y385" s="39"/>
      <c r="Z385" s="39"/>
      <c r="AA385" s="39"/>
      <c r="AB385" s="39"/>
      <c r="AC385" s="39"/>
      <c r="AD385" s="39"/>
      <c r="AG385" s="40"/>
      <c r="AH385" s="38"/>
      <c r="AI385" s="39"/>
      <c r="AJ385" s="39"/>
      <c r="AK385" s="42"/>
      <c r="AL385" s="42"/>
      <c r="AM385" s="42"/>
      <c r="AN385" s="42"/>
      <c r="AO385" s="39"/>
      <c r="AP385" s="39"/>
      <c r="AQ385" s="39"/>
      <c r="AR385" s="39"/>
      <c r="AS385" s="39"/>
      <c r="AT385" s="39"/>
      <c r="AU385" s="39"/>
      <c r="AV385" s="39"/>
      <c r="AW385" s="39"/>
    </row>
    <row r="386" spans="1:49" s="1" customFormat="1" ht="25.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40"/>
      <c r="O386" s="38"/>
      <c r="P386" s="39"/>
      <c r="Q386" s="39"/>
      <c r="R386" s="42"/>
      <c r="S386" s="42"/>
      <c r="T386" s="42"/>
      <c r="U386" s="42"/>
      <c r="V386" s="39"/>
      <c r="W386" s="39"/>
      <c r="X386" s="39"/>
      <c r="Y386" s="39"/>
      <c r="Z386" s="39"/>
      <c r="AA386" s="39"/>
      <c r="AB386" s="39"/>
      <c r="AC386" s="39"/>
      <c r="AD386" s="39"/>
      <c r="AG386" s="40"/>
      <c r="AH386" s="38"/>
      <c r="AI386" s="39"/>
      <c r="AJ386" s="39"/>
      <c r="AK386" s="42"/>
      <c r="AL386" s="42"/>
      <c r="AM386" s="42"/>
      <c r="AN386" s="42"/>
      <c r="AO386" s="39"/>
      <c r="AP386" s="39"/>
      <c r="AQ386" s="39"/>
      <c r="AR386" s="39"/>
      <c r="AS386" s="39"/>
      <c r="AT386" s="39"/>
      <c r="AU386" s="39"/>
      <c r="AV386" s="39"/>
      <c r="AW386" s="39"/>
    </row>
    <row r="387" spans="1:49" s="1" customFormat="1" ht="25.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0"/>
      <c r="O387" s="38"/>
      <c r="P387" s="39"/>
      <c r="Q387" s="39"/>
      <c r="R387" s="42"/>
      <c r="S387" s="42"/>
      <c r="T387" s="42"/>
      <c r="U387" s="42"/>
      <c r="V387" s="39"/>
      <c r="W387" s="39"/>
      <c r="X387" s="39"/>
      <c r="Y387" s="39"/>
      <c r="Z387" s="39"/>
      <c r="AA387" s="39"/>
      <c r="AB387" s="39"/>
      <c r="AC387" s="39"/>
      <c r="AD387" s="39"/>
      <c r="AG387" s="40"/>
      <c r="AH387" s="38"/>
      <c r="AI387" s="39"/>
      <c r="AJ387" s="39"/>
      <c r="AK387" s="42"/>
      <c r="AL387" s="42"/>
      <c r="AM387" s="42"/>
      <c r="AN387" s="42"/>
      <c r="AO387" s="39"/>
      <c r="AP387" s="39"/>
      <c r="AQ387" s="39"/>
      <c r="AR387" s="39"/>
      <c r="AS387" s="39"/>
      <c r="AT387" s="39"/>
      <c r="AU387" s="39"/>
      <c r="AV387" s="39"/>
      <c r="AW387" s="39"/>
    </row>
    <row r="388" spans="1:49" s="1" customFormat="1" ht="25.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40"/>
      <c r="O388" s="38"/>
      <c r="P388" s="39"/>
      <c r="Q388" s="39"/>
      <c r="R388" s="42"/>
      <c r="S388" s="42"/>
      <c r="T388" s="42"/>
      <c r="U388" s="42"/>
      <c r="V388" s="39"/>
      <c r="W388" s="39"/>
      <c r="X388" s="39"/>
      <c r="Y388" s="39"/>
      <c r="Z388" s="39"/>
      <c r="AA388" s="39"/>
      <c r="AB388" s="39"/>
      <c r="AC388" s="39"/>
      <c r="AD388" s="39"/>
      <c r="AG388" s="40"/>
      <c r="AH388" s="38"/>
      <c r="AI388" s="39"/>
      <c r="AJ388" s="39"/>
      <c r="AK388" s="42"/>
      <c r="AL388" s="42"/>
      <c r="AM388" s="42"/>
      <c r="AN388" s="42"/>
      <c r="AO388" s="39"/>
      <c r="AP388" s="39"/>
      <c r="AQ388" s="39"/>
      <c r="AR388" s="39"/>
      <c r="AS388" s="39"/>
      <c r="AT388" s="39"/>
      <c r="AU388" s="39"/>
      <c r="AV388" s="39"/>
      <c r="AW388" s="39"/>
    </row>
    <row r="389" spans="1:49" s="1" customFormat="1" ht="25.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40"/>
      <c r="O389" s="38"/>
      <c r="P389" s="39"/>
      <c r="Q389" s="39"/>
      <c r="R389" s="42"/>
      <c r="S389" s="42"/>
      <c r="T389" s="42"/>
      <c r="U389" s="42"/>
      <c r="V389" s="39"/>
      <c r="W389" s="39"/>
      <c r="X389" s="39"/>
      <c r="Y389" s="39"/>
      <c r="Z389" s="39"/>
      <c r="AA389" s="39"/>
      <c r="AB389" s="39"/>
      <c r="AC389" s="39"/>
      <c r="AD389" s="39"/>
      <c r="AG389" s="40"/>
      <c r="AH389" s="38"/>
      <c r="AI389" s="39"/>
      <c r="AJ389" s="39"/>
      <c r="AK389" s="42"/>
      <c r="AL389" s="42"/>
      <c r="AM389" s="42"/>
      <c r="AN389" s="42"/>
      <c r="AO389" s="39"/>
      <c r="AP389" s="39"/>
      <c r="AQ389" s="39"/>
      <c r="AR389" s="39"/>
      <c r="AS389" s="39"/>
      <c r="AT389" s="39"/>
      <c r="AU389" s="39"/>
      <c r="AV389" s="39"/>
      <c r="AW389" s="39"/>
    </row>
    <row r="390" spans="1:49" s="1" customFormat="1" ht="25.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40"/>
      <c r="O390" s="38"/>
      <c r="P390" s="39"/>
      <c r="Q390" s="39"/>
      <c r="R390" s="42"/>
      <c r="S390" s="42"/>
      <c r="T390" s="42"/>
      <c r="U390" s="42"/>
      <c r="V390" s="39"/>
      <c r="W390" s="39"/>
      <c r="X390" s="39"/>
      <c r="Y390" s="39"/>
      <c r="Z390" s="39"/>
      <c r="AA390" s="39"/>
      <c r="AB390" s="39"/>
      <c r="AC390" s="39"/>
      <c r="AD390" s="39"/>
      <c r="AG390" s="40"/>
      <c r="AH390" s="38"/>
      <c r="AI390" s="39"/>
      <c r="AJ390" s="39"/>
      <c r="AK390" s="42"/>
      <c r="AL390" s="42"/>
      <c r="AM390" s="42"/>
      <c r="AN390" s="42"/>
      <c r="AO390" s="39"/>
      <c r="AP390" s="39"/>
      <c r="AQ390" s="39"/>
      <c r="AR390" s="39"/>
      <c r="AS390" s="39"/>
      <c r="AT390" s="39"/>
      <c r="AU390" s="39"/>
      <c r="AV390" s="39"/>
      <c r="AW390" s="39"/>
    </row>
    <row r="391" spans="1:49" s="1" customFormat="1" ht="25.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0"/>
      <c r="O391" s="38"/>
      <c r="P391" s="39"/>
      <c r="Q391" s="39"/>
      <c r="R391" s="42"/>
      <c r="S391" s="42"/>
      <c r="T391" s="42"/>
      <c r="U391" s="42"/>
      <c r="V391" s="39"/>
      <c r="W391" s="39"/>
      <c r="X391" s="39"/>
      <c r="Y391" s="39"/>
      <c r="Z391" s="39"/>
      <c r="AA391" s="39"/>
      <c r="AB391" s="39"/>
      <c r="AC391" s="39"/>
      <c r="AD391" s="39"/>
      <c r="AG391" s="40"/>
      <c r="AH391" s="38"/>
      <c r="AI391" s="39"/>
      <c r="AJ391" s="39"/>
      <c r="AK391" s="42"/>
      <c r="AL391" s="42"/>
      <c r="AM391" s="42"/>
      <c r="AN391" s="42"/>
      <c r="AO391" s="39"/>
      <c r="AP391" s="39"/>
      <c r="AQ391" s="39"/>
      <c r="AR391" s="39"/>
      <c r="AS391" s="39"/>
      <c r="AT391" s="39"/>
      <c r="AU391" s="39"/>
      <c r="AV391" s="39"/>
      <c r="AW391" s="39"/>
    </row>
    <row r="392" spans="1:49" s="1" customFormat="1" ht="25.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40"/>
      <c r="O392" s="38"/>
      <c r="P392" s="39"/>
      <c r="Q392" s="39"/>
      <c r="R392" s="42"/>
      <c r="S392" s="42"/>
      <c r="T392" s="42"/>
      <c r="U392" s="42"/>
      <c r="V392" s="39"/>
      <c r="W392" s="39"/>
      <c r="X392" s="39"/>
      <c r="Y392" s="39"/>
      <c r="Z392" s="39"/>
      <c r="AA392" s="39"/>
      <c r="AB392" s="39"/>
      <c r="AC392" s="39"/>
      <c r="AD392" s="39"/>
      <c r="AG392" s="40"/>
      <c r="AH392" s="38"/>
      <c r="AI392" s="39"/>
      <c r="AJ392" s="39"/>
      <c r="AK392" s="42"/>
      <c r="AL392" s="42"/>
      <c r="AM392" s="42"/>
      <c r="AN392" s="42"/>
      <c r="AO392" s="39"/>
      <c r="AP392" s="39"/>
      <c r="AQ392" s="39"/>
      <c r="AR392" s="39"/>
      <c r="AS392" s="39"/>
      <c r="AT392" s="39"/>
      <c r="AU392" s="39"/>
      <c r="AV392" s="39"/>
      <c r="AW392" s="39"/>
    </row>
    <row r="393" spans="1:49" s="1" customFormat="1" ht="25.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40"/>
      <c r="O393" s="38"/>
      <c r="P393" s="39"/>
      <c r="Q393" s="39"/>
      <c r="R393" s="42"/>
      <c r="S393" s="42"/>
      <c r="T393" s="42"/>
      <c r="U393" s="42"/>
      <c r="V393" s="39"/>
      <c r="W393" s="39"/>
      <c r="X393" s="39"/>
      <c r="Y393" s="39"/>
      <c r="Z393" s="39"/>
      <c r="AA393" s="39"/>
      <c r="AB393" s="39"/>
      <c r="AC393" s="39"/>
      <c r="AD393" s="39"/>
      <c r="AG393" s="40"/>
      <c r="AH393" s="38"/>
      <c r="AI393" s="39"/>
      <c r="AJ393" s="39"/>
      <c r="AK393" s="42"/>
      <c r="AL393" s="42"/>
      <c r="AM393" s="42"/>
      <c r="AN393" s="42"/>
      <c r="AO393" s="39"/>
      <c r="AP393" s="39"/>
      <c r="AQ393" s="39"/>
      <c r="AR393" s="39"/>
      <c r="AS393" s="39"/>
      <c r="AT393" s="39"/>
      <c r="AU393" s="39"/>
      <c r="AV393" s="39"/>
      <c r="AW393" s="39"/>
    </row>
    <row r="394" spans="1:49" s="1" customFormat="1" ht="25.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40"/>
      <c r="O394" s="38"/>
      <c r="P394" s="39"/>
      <c r="Q394" s="39"/>
      <c r="R394" s="42"/>
      <c r="S394" s="42"/>
      <c r="T394" s="42"/>
      <c r="U394" s="42"/>
      <c r="V394" s="39"/>
      <c r="W394" s="39"/>
      <c r="X394" s="39"/>
      <c r="Y394" s="39"/>
      <c r="Z394" s="39"/>
      <c r="AA394" s="39"/>
      <c r="AB394" s="39"/>
      <c r="AC394" s="39"/>
      <c r="AD394" s="39"/>
      <c r="AG394" s="40"/>
      <c r="AH394" s="38"/>
      <c r="AI394" s="39"/>
      <c r="AJ394" s="39"/>
      <c r="AK394" s="42"/>
      <c r="AL394" s="42"/>
      <c r="AM394" s="42"/>
      <c r="AN394" s="42"/>
      <c r="AO394" s="39"/>
      <c r="AP394" s="39"/>
      <c r="AQ394" s="39"/>
      <c r="AR394" s="39"/>
      <c r="AS394" s="39"/>
      <c r="AT394" s="39"/>
      <c r="AU394" s="39"/>
      <c r="AV394" s="39"/>
      <c r="AW394" s="39"/>
    </row>
    <row r="395" spans="1:49" s="1" customFormat="1" ht="25.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0"/>
      <c r="O395" s="38"/>
      <c r="P395" s="39"/>
      <c r="Q395" s="39"/>
      <c r="R395" s="42"/>
      <c r="S395" s="42"/>
      <c r="T395" s="42"/>
      <c r="U395" s="42"/>
      <c r="V395" s="39"/>
      <c r="W395" s="39"/>
      <c r="X395" s="39"/>
      <c r="Y395" s="39"/>
      <c r="Z395" s="39"/>
      <c r="AA395" s="39"/>
      <c r="AB395" s="39"/>
      <c r="AC395" s="39"/>
      <c r="AD395" s="39"/>
      <c r="AG395" s="40"/>
      <c r="AH395" s="38"/>
      <c r="AI395" s="39"/>
      <c r="AJ395" s="39"/>
      <c r="AK395" s="42"/>
      <c r="AL395" s="42"/>
      <c r="AM395" s="42"/>
      <c r="AN395" s="42"/>
      <c r="AO395" s="39"/>
      <c r="AP395" s="39"/>
      <c r="AQ395" s="39"/>
      <c r="AR395" s="39"/>
      <c r="AS395" s="39"/>
      <c r="AT395" s="39"/>
      <c r="AU395" s="39"/>
      <c r="AV395" s="39"/>
      <c r="AW395" s="39"/>
    </row>
    <row r="396" spans="1:49" s="1" customFormat="1" ht="25.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40"/>
      <c r="O396" s="38"/>
      <c r="P396" s="39"/>
      <c r="Q396" s="39"/>
      <c r="R396" s="42"/>
      <c r="S396" s="42"/>
      <c r="T396" s="42"/>
      <c r="U396" s="42"/>
      <c r="V396" s="39"/>
      <c r="W396" s="39"/>
      <c r="X396" s="39"/>
      <c r="Y396" s="39"/>
      <c r="Z396" s="39"/>
      <c r="AA396" s="39"/>
      <c r="AB396" s="39"/>
      <c r="AC396" s="39"/>
      <c r="AD396" s="39"/>
      <c r="AG396" s="40"/>
      <c r="AH396" s="38"/>
      <c r="AI396" s="39"/>
      <c r="AJ396" s="39"/>
      <c r="AK396" s="42"/>
      <c r="AL396" s="42"/>
      <c r="AM396" s="42"/>
      <c r="AN396" s="42"/>
      <c r="AO396" s="39"/>
      <c r="AP396" s="39"/>
      <c r="AQ396" s="39"/>
      <c r="AR396" s="39"/>
      <c r="AS396" s="39"/>
      <c r="AT396" s="39"/>
      <c r="AU396" s="39"/>
      <c r="AV396" s="39"/>
      <c r="AW396" s="39"/>
    </row>
    <row r="397" spans="1:49" s="1" customFormat="1" ht="25.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40"/>
      <c r="O397" s="38"/>
      <c r="P397" s="39"/>
      <c r="Q397" s="39"/>
      <c r="R397" s="42"/>
      <c r="S397" s="42"/>
      <c r="T397" s="42"/>
      <c r="U397" s="42"/>
      <c r="V397" s="39"/>
      <c r="W397" s="39"/>
      <c r="X397" s="39"/>
      <c r="Y397" s="39"/>
      <c r="Z397" s="39"/>
      <c r="AA397" s="39"/>
      <c r="AB397" s="39"/>
      <c r="AC397" s="39"/>
      <c r="AD397" s="39"/>
      <c r="AG397" s="40"/>
      <c r="AH397" s="38"/>
      <c r="AI397" s="39"/>
      <c r="AJ397" s="39"/>
      <c r="AK397" s="42"/>
      <c r="AL397" s="42"/>
      <c r="AM397" s="42"/>
      <c r="AN397" s="42"/>
      <c r="AO397" s="39"/>
      <c r="AP397" s="39"/>
      <c r="AQ397" s="39"/>
      <c r="AR397" s="39"/>
      <c r="AS397" s="39"/>
      <c r="AT397" s="39"/>
      <c r="AU397" s="39"/>
      <c r="AV397" s="39"/>
      <c r="AW397" s="39"/>
    </row>
    <row r="398" spans="1:49" s="1" customFormat="1" ht="25.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40"/>
      <c r="O398" s="38"/>
      <c r="P398" s="39"/>
      <c r="Q398" s="39"/>
      <c r="R398" s="42"/>
      <c r="S398" s="42"/>
      <c r="T398" s="42"/>
      <c r="U398" s="42"/>
      <c r="V398" s="39"/>
      <c r="W398" s="39"/>
      <c r="X398" s="39"/>
      <c r="Y398" s="39"/>
      <c r="Z398" s="39"/>
      <c r="AA398" s="39"/>
      <c r="AB398" s="39"/>
      <c r="AC398" s="39"/>
      <c r="AD398" s="39"/>
      <c r="AG398" s="40"/>
      <c r="AH398" s="38"/>
      <c r="AI398" s="39"/>
      <c r="AJ398" s="39"/>
      <c r="AK398" s="42"/>
      <c r="AL398" s="42"/>
      <c r="AM398" s="42"/>
      <c r="AN398" s="42"/>
      <c r="AO398" s="39"/>
      <c r="AP398" s="39"/>
      <c r="AQ398" s="39"/>
      <c r="AR398" s="39"/>
      <c r="AS398" s="39"/>
      <c r="AT398" s="39"/>
      <c r="AU398" s="39"/>
      <c r="AV398" s="39"/>
      <c r="AW398" s="39"/>
    </row>
    <row r="399" spans="1:49" s="1" customFormat="1" ht="25.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40"/>
      <c r="O399" s="38"/>
      <c r="P399" s="39"/>
      <c r="Q399" s="39"/>
      <c r="R399" s="42"/>
      <c r="S399" s="42"/>
      <c r="T399" s="42"/>
      <c r="U399" s="42"/>
      <c r="V399" s="39"/>
      <c r="W399" s="39"/>
      <c r="X399" s="39"/>
      <c r="Y399" s="39"/>
      <c r="Z399" s="39"/>
      <c r="AA399" s="39"/>
      <c r="AB399" s="39"/>
      <c r="AC399" s="39"/>
      <c r="AD399" s="39"/>
      <c r="AG399" s="40"/>
      <c r="AH399" s="38"/>
      <c r="AI399" s="39"/>
      <c r="AJ399" s="39"/>
      <c r="AK399" s="42"/>
      <c r="AL399" s="42"/>
      <c r="AM399" s="42"/>
      <c r="AN399" s="42"/>
      <c r="AO399" s="39"/>
      <c r="AP399" s="39"/>
      <c r="AQ399" s="39"/>
      <c r="AR399" s="39"/>
      <c r="AS399" s="39"/>
      <c r="AT399" s="39"/>
      <c r="AU399" s="39"/>
      <c r="AV399" s="39"/>
      <c r="AW399" s="39"/>
    </row>
    <row r="400" spans="1:49" s="1" customFormat="1" ht="25.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40"/>
      <c r="O400" s="38"/>
      <c r="P400" s="39"/>
      <c r="Q400" s="39"/>
      <c r="R400" s="42"/>
      <c r="S400" s="42"/>
      <c r="T400" s="42"/>
      <c r="U400" s="42"/>
      <c r="V400" s="39"/>
      <c r="W400" s="39"/>
      <c r="X400" s="39"/>
      <c r="Y400" s="39"/>
      <c r="Z400" s="39"/>
      <c r="AA400" s="39"/>
      <c r="AB400" s="39"/>
      <c r="AC400" s="39"/>
      <c r="AD400" s="39"/>
      <c r="AG400" s="40"/>
      <c r="AH400" s="38"/>
      <c r="AI400" s="39"/>
      <c r="AJ400" s="39"/>
      <c r="AK400" s="42"/>
      <c r="AL400" s="42"/>
      <c r="AM400" s="42"/>
      <c r="AN400" s="42"/>
      <c r="AO400" s="39"/>
      <c r="AP400" s="39"/>
      <c r="AQ400" s="39"/>
      <c r="AR400" s="39"/>
      <c r="AS400" s="39"/>
      <c r="AT400" s="39"/>
      <c r="AU400" s="39"/>
      <c r="AV400" s="39"/>
      <c r="AW400" s="39"/>
    </row>
    <row r="401" spans="1:49" s="1" customFormat="1" ht="25.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40"/>
      <c r="O401" s="38"/>
      <c r="P401" s="39"/>
      <c r="Q401" s="39"/>
      <c r="R401" s="42"/>
      <c r="S401" s="42"/>
      <c r="T401" s="42"/>
      <c r="U401" s="42"/>
      <c r="V401" s="39"/>
      <c r="W401" s="39"/>
      <c r="X401" s="39"/>
      <c r="Y401" s="39"/>
      <c r="Z401" s="39"/>
      <c r="AA401" s="39"/>
      <c r="AB401" s="39"/>
      <c r="AC401" s="39"/>
      <c r="AD401" s="39"/>
      <c r="AG401" s="40"/>
      <c r="AH401" s="38"/>
      <c r="AI401" s="39"/>
      <c r="AJ401" s="39"/>
      <c r="AK401" s="42"/>
      <c r="AL401" s="42"/>
      <c r="AM401" s="42"/>
      <c r="AN401" s="42"/>
      <c r="AO401" s="39"/>
      <c r="AP401" s="39"/>
      <c r="AQ401" s="39"/>
      <c r="AR401" s="39"/>
      <c r="AS401" s="39"/>
      <c r="AT401" s="39"/>
      <c r="AU401" s="39"/>
      <c r="AV401" s="39"/>
      <c r="AW401" s="39"/>
    </row>
    <row r="402" spans="1:49" s="1" customFormat="1" ht="25.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40"/>
      <c r="O402" s="38"/>
      <c r="P402" s="39"/>
      <c r="Q402" s="39"/>
      <c r="R402" s="42"/>
      <c r="S402" s="42"/>
      <c r="T402" s="42"/>
      <c r="U402" s="42"/>
      <c r="V402" s="39"/>
      <c r="W402" s="39"/>
      <c r="X402" s="39"/>
      <c r="Y402" s="39"/>
      <c r="Z402" s="39"/>
      <c r="AA402" s="39"/>
      <c r="AB402" s="39"/>
      <c r="AC402" s="39"/>
      <c r="AD402" s="39"/>
      <c r="AG402" s="40"/>
      <c r="AH402" s="38"/>
      <c r="AI402" s="39"/>
      <c r="AJ402" s="39"/>
      <c r="AK402" s="42"/>
      <c r="AL402" s="42"/>
      <c r="AM402" s="42"/>
      <c r="AN402" s="42"/>
      <c r="AO402" s="39"/>
      <c r="AP402" s="39"/>
      <c r="AQ402" s="39"/>
      <c r="AR402" s="39"/>
      <c r="AS402" s="39"/>
      <c r="AT402" s="39"/>
      <c r="AU402" s="39"/>
      <c r="AV402" s="39"/>
      <c r="AW402" s="39"/>
    </row>
    <row r="403" spans="1:49" s="1" customFormat="1" ht="25.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40"/>
      <c r="O403" s="38"/>
      <c r="P403" s="39"/>
      <c r="Q403" s="39"/>
      <c r="R403" s="42"/>
      <c r="S403" s="42"/>
      <c r="T403" s="42"/>
      <c r="U403" s="42"/>
      <c r="V403" s="39"/>
      <c r="W403" s="39"/>
      <c r="X403" s="39"/>
      <c r="Y403" s="39"/>
      <c r="Z403" s="39"/>
      <c r="AA403" s="39"/>
      <c r="AB403" s="39"/>
      <c r="AC403" s="39"/>
      <c r="AD403" s="39"/>
      <c r="AG403" s="40"/>
      <c r="AH403" s="38"/>
      <c r="AI403" s="39"/>
      <c r="AJ403" s="39"/>
      <c r="AK403" s="42"/>
      <c r="AL403" s="42"/>
      <c r="AM403" s="42"/>
      <c r="AN403" s="42"/>
      <c r="AO403" s="39"/>
      <c r="AP403" s="39"/>
      <c r="AQ403" s="39"/>
      <c r="AR403" s="39"/>
      <c r="AS403" s="39"/>
      <c r="AT403" s="39"/>
      <c r="AU403" s="39"/>
      <c r="AV403" s="39"/>
      <c r="AW403" s="39"/>
    </row>
    <row r="404" spans="1:49" s="1" customFormat="1" ht="25.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40"/>
      <c r="O404" s="38"/>
      <c r="P404" s="39"/>
      <c r="Q404" s="39"/>
      <c r="R404" s="42"/>
      <c r="S404" s="42"/>
      <c r="T404" s="42"/>
      <c r="U404" s="42"/>
      <c r="V404" s="39"/>
      <c r="W404" s="39"/>
      <c r="X404" s="39"/>
      <c r="Y404" s="39"/>
      <c r="Z404" s="39"/>
      <c r="AA404" s="39"/>
      <c r="AB404" s="39"/>
      <c r="AC404" s="39"/>
      <c r="AD404" s="39"/>
      <c r="AG404" s="40"/>
      <c r="AH404" s="38"/>
      <c r="AI404" s="39"/>
      <c r="AJ404" s="39"/>
      <c r="AK404" s="42"/>
      <c r="AL404" s="42"/>
      <c r="AM404" s="42"/>
      <c r="AN404" s="42"/>
      <c r="AO404" s="39"/>
      <c r="AP404" s="39"/>
      <c r="AQ404" s="39"/>
      <c r="AR404" s="39"/>
      <c r="AS404" s="39"/>
      <c r="AT404" s="39"/>
      <c r="AU404" s="39"/>
      <c r="AV404" s="39"/>
      <c r="AW404" s="39"/>
    </row>
    <row r="405" spans="1:49" s="1" customFormat="1" ht="25.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40"/>
      <c r="O405" s="38"/>
      <c r="P405" s="39"/>
      <c r="Q405" s="39"/>
      <c r="R405" s="42"/>
      <c r="S405" s="42"/>
      <c r="T405" s="42"/>
      <c r="U405" s="42"/>
      <c r="V405" s="39"/>
      <c r="W405" s="39"/>
      <c r="X405" s="39"/>
      <c r="Y405" s="39"/>
      <c r="Z405" s="39"/>
      <c r="AA405" s="39"/>
      <c r="AB405" s="39"/>
      <c r="AC405" s="39"/>
      <c r="AD405" s="39"/>
      <c r="AG405" s="40"/>
      <c r="AH405" s="38"/>
      <c r="AI405" s="39"/>
      <c r="AJ405" s="39"/>
      <c r="AK405" s="42"/>
      <c r="AL405" s="42"/>
      <c r="AM405" s="42"/>
      <c r="AN405" s="42"/>
      <c r="AO405" s="39"/>
      <c r="AP405" s="39"/>
      <c r="AQ405" s="39"/>
      <c r="AR405" s="39"/>
      <c r="AS405" s="39"/>
      <c r="AT405" s="39"/>
      <c r="AU405" s="39"/>
      <c r="AV405" s="39"/>
      <c r="AW405" s="39"/>
    </row>
    <row r="406" spans="1:49" s="1" customFormat="1" ht="25.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40"/>
      <c r="O406" s="38"/>
      <c r="P406" s="39"/>
      <c r="Q406" s="39"/>
      <c r="R406" s="42"/>
      <c r="S406" s="42"/>
      <c r="T406" s="42"/>
      <c r="U406" s="42"/>
      <c r="V406" s="39"/>
      <c r="W406" s="39"/>
      <c r="X406" s="39"/>
      <c r="Y406" s="39"/>
      <c r="Z406" s="39"/>
      <c r="AA406" s="39"/>
      <c r="AB406" s="39"/>
      <c r="AC406" s="39"/>
      <c r="AD406" s="39"/>
      <c r="AG406" s="40"/>
      <c r="AH406" s="38"/>
      <c r="AI406" s="39"/>
      <c r="AJ406" s="39"/>
      <c r="AK406" s="42"/>
      <c r="AL406" s="42"/>
      <c r="AM406" s="42"/>
      <c r="AN406" s="42"/>
      <c r="AO406" s="39"/>
      <c r="AP406" s="39"/>
      <c r="AQ406" s="39"/>
      <c r="AR406" s="39"/>
      <c r="AS406" s="39"/>
      <c r="AT406" s="39"/>
      <c r="AU406" s="39"/>
      <c r="AV406" s="39"/>
      <c r="AW406" s="39"/>
    </row>
    <row r="407" spans="1:49" s="1" customFormat="1" ht="25.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40"/>
      <c r="O407" s="38"/>
      <c r="P407" s="39"/>
      <c r="Q407" s="39"/>
      <c r="R407" s="42"/>
      <c r="S407" s="42"/>
      <c r="T407" s="42"/>
      <c r="U407" s="42"/>
      <c r="V407" s="39"/>
      <c r="W407" s="39"/>
      <c r="X407" s="39"/>
      <c r="Y407" s="39"/>
      <c r="Z407" s="39"/>
      <c r="AA407" s="39"/>
      <c r="AB407" s="39"/>
      <c r="AC407" s="39"/>
      <c r="AD407" s="39"/>
      <c r="AG407" s="40"/>
      <c r="AH407" s="38"/>
      <c r="AI407" s="39"/>
      <c r="AJ407" s="39"/>
      <c r="AK407" s="42"/>
      <c r="AL407" s="42"/>
      <c r="AM407" s="42"/>
      <c r="AN407" s="42"/>
      <c r="AO407" s="39"/>
      <c r="AP407" s="39"/>
      <c r="AQ407" s="39"/>
      <c r="AR407" s="39"/>
      <c r="AS407" s="39"/>
      <c r="AT407" s="39"/>
      <c r="AU407" s="39"/>
      <c r="AV407" s="39"/>
      <c r="AW407" s="39"/>
    </row>
    <row r="408" spans="1:49" s="1" customFormat="1" ht="25.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40"/>
      <c r="O408" s="38"/>
      <c r="P408" s="39"/>
      <c r="Q408" s="39"/>
      <c r="R408" s="42"/>
      <c r="S408" s="42"/>
      <c r="T408" s="42"/>
      <c r="U408" s="42"/>
      <c r="V408" s="39"/>
      <c r="W408" s="39"/>
      <c r="X408" s="39"/>
      <c r="Y408" s="39"/>
      <c r="Z408" s="39"/>
      <c r="AA408" s="39"/>
      <c r="AB408" s="39"/>
      <c r="AC408" s="39"/>
      <c r="AD408" s="39"/>
      <c r="AG408" s="40"/>
      <c r="AH408" s="38"/>
      <c r="AI408" s="39"/>
      <c r="AJ408" s="39"/>
      <c r="AK408" s="42"/>
      <c r="AL408" s="42"/>
      <c r="AM408" s="42"/>
      <c r="AN408" s="42"/>
      <c r="AO408" s="39"/>
      <c r="AP408" s="39"/>
      <c r="AQ408" s="39"/>
      <c r="AR408" s="39"/>
      <c r="AS408" s="39"/>
      <c r="AT408" s="39"/>
      <c r="AU408" s="39"/>
      <c r="AV408" s="39"/>
      <c r="AW408" s="39"/>
    </row>
    <row r="409" spans="1:49" s="1" customFormat="1" ht="25.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40"/>
      <c r="O409" s="38"/>
      <c r="P409" s="39"/>
      <c r="Q409" s="39"/>
      <c r="R409" s="42"/>
      <c r="S409" s="42"/>
      <c r="T409" s="42"/>
      <c r="U409" s="42"/>
      <c r="V409" s="39"/>
      <c r="W409" s="39"/>
      <c r="X409" s="39"/>
      <c r="Y409" s="39"/>
      <c r="Z409" s="39"/>
      <c r="AA409" s="39"/>
      <c r="AB409" s="39"/>
      <c r="AC409" s="39"/>
      <c r="AD409" s="39"/>
      <c r="AG409" s="40"/>
      <c r="AH409" s="38"/>
      <c r="AI409" s="39"/>
      <c r="AJ409" s="39"/>
      <c r="AK409" s="42"/>
      <c r="AL409" s="42"/>
      <c r="AM409" s="42"/>
      <c r="AN409" s="42"/>
      <c r="AO409" s="39"/>
      <c r="AP409" s="39"/>
      <c r="AQ409" s="39"/>
      <c r="AR409" s="39"/>
      <c r="AS409" s="39"/>
      <c r="AT409" s="39"/>
      <c r="AU409" s="39"/>
      <c r="AV409" s="39"/>
      <c r="AW409" s="39"/>
    </row>
    <row r="410" spans="1:49" s="1" customFormat="1" ht="25.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0"/>
      <c r="O410" s="38"/>
      <c r="P410" s="39"/>
      <c r="Q410" s="39"/>
      <c r="R410" s="42"/>
      <c r="S410" s="42"/>
      <c r="T410" s="42"/>
      <c r="U410" s="42"/>
      <c r="V410" s="39"/>
      <c r="W410" s="39"/>
      <c r="X410" s="39"/>
      <c r="Y410" s="39"/>
      <c r="Z410" s="39"/>
      <c r="AA410" s="39"/>
      <c r="AB410" s="39"/>
      <c r="AC410" s="39"/>
      <c r="AD410" s="39"/>
      <c r="AG410" s="40"/>
      <c r="AH410" s="38"/>
      <c r="AI410" s="39"/>
      <c r="AJ410" s="39"/>
      <c r="AK410" s="42"/>
      <c r="AL410" s="42"/>
      <c r="AM410" s="42"/>
      <c r="AN410" s="42"/>
      <c r="AO410" s="39"/>
      <c r="AP410" s="39"/>
      <c r="AQ410" s="39"/>
      <c r="AR410" s="39"/>
      <c r="AS410" s="39"/>
      <c r="AT410" s="39"/>
      <c r="AU410" s="39"/>
      <c r="AV410" s="39"/>
      <c r="AW410" s="39"/>
    </row>
    <row r="411" spans="1:49" s="1" customFormat="1" ht="25.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40"/>
      <c r="O411" s="38"/>
      <c r="P411" s="39"/>
      <c r="Q411" s="39"/>
      <c r="R411" s="42"/>
      <c r="S411" s="42"/>
      <c r="T411" s="42"/>
      <c r="U411" s="42"/>
      <c r="V411" s="39"/>
      <c r="W411" s="39"/>
      <c r="X411" s="39"/>
      <c r="Y411" s="39"/>
      <c r="Z411" s="39"/>
      <c r="AA411" s="39"/>
      <c r="AB411" s="39"/>
      <c r="AC411" s="39"/>
      <c r="AD411" s="39"/>
      <c r="AG411" s="40"/>
      <c r="AH411" s="38"/>
      <c r="AI411" s="39"/>
      <c r="AJ411" s="39"/>
      <c r="AK411" s="42"/>
      <c r="AL411" s="42"/>
      <c r="AM411" s="42"/>
      <c r="AN411" s="42"/>
      <c r="AO411" s="39"/>
      <c r="AP411" s="39"/>
      <c r="AQ411" s="39"/>
      <c r="AR411" s="39"/>
      <c r="AS411" s="39"/>
      <c r="AT411" s="39"/>
      <c r="AU411" s="39"/>
      <c r="AV411" s="39"/>
      <c r="AW411" s="39"/>
    </row>
    <row r="412" spans="1:49" s="1" customFormat="1" ht="25.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0"/>
      <c r="O412" s="38"/>
      <c r="P412" s="39"/>
      <c r="Q412" s="39"/>
      <c r="R412" s="42"/>
      <c r="S412" s="42"/>
      <c r="T412" s="42"/>
      <c r="U412" s="42"/>
      <c r="V412" s="39"/>
      <c r="W412" s="39"/>
      <c r="X412" s="39"/>
      <c r="Y412" s="39"/>
      <c r="Z412" s="39"/>
      <c r="AA412" s="39"/>
      <c r="AB412" s="39"/>
      <c r="AC412" s="39"/>
      <c r="AD412" s="39"/>
      <c r="AG412" s="40"/>
      <c r="AH412" s="38"/>
      <c r="AI412" s="39"/>
      <c r="AJ412" s="39"/>
      <c r="AK412" s="42"/>
      <c r="AL412" s="42"/>
      <c r="AM412" s="42"/>
      <c r="AN412" s="42"/>
      <c r="AO412" s="39"/>
      <c r="AP412" s="39"/>
      <c r="AQ412" s="39"/>
      <c r="AR412" s="39"/>
      <c r="AS412" s="39"/>
      <c r="AT412" s="39"/>
      <c r="AU412" s="39"/>
      <c r="AV412" s="39"/>
      <c r="AW412" s="39"/>
    </row>
    <row r="413" spans="1:49" s="1" customFormat="1" ht="25.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40"/>
      <c r="O413" s="38"/>
      <c r="P413" s="39"/>
      <c r="Q413" s="39"/>
      <c r="R413" s="42"/>
      <c r="S413" s="42"/>
      <c r="T413" s="42"/>
      <c r="U413" s="42"/>
      <c r="V413" s="39"/>
      <c r="W413" s="39"/>
      <c r="X413" s="39"/>
      <c r="Y413" s="39"/>
      <c r="Z413" s="39"/>
      <c r="AA413" s="39"/>
      <c r="AB413" s="39"/>
      <c r="AC413" s="39"/>
      <c r="AD413" s="39"/>
      <c r="AG413" s="40"/>
      <c r="AH413" s="38"/>
      <c r="AI413" s="39"/>
      <c r="AJ413" s="39"/>
      <c r="AK413" s="42"/>
      <c r="AL413" s="42"/>
      <c r="AM413" s="42"/>
      <c r="AN413" s="42"/>
      <c r="AO413" s="39"/>
      <c r="AP413" s="39"/>
      <c r="AQ413" s="39"/>
      <c r="AR413" s="39"/>
      <c r="AS413" s="39"/>
      <c r="AT413" s="39"/>
      <c r="AU413" s="39"/>
      <c r="AV413" s="39"/>
      <c r="AW413" s="39"/>
    </row>
    <row r="414" spans="1:49" s="1" customFormat="1" ht="25.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40"/>
      <c r="O414" s="38"/>
      <c r="P414" s="39"/>
      <c r="Q414" s="39"/>
      <c r="R414" s="42"/>
      <c r="S414" s="42"/>
      <c r="T414" s="42"/>
      <c r="U414" s="42"/>
      <c r="V414" s="39"/>
      <c r="W414" s="39"/>
      <c r="X414" s="39"/>
      <c r="Y414" s="39"/>
      <c r="Z414" s="39"/>
      <c r="AA414" s="39"/>
      <c r="AB414" s="39"/>
      <c r="AC414" s="39"/>
      <c r="AD414" s="39"/>
      <c r="AG414" s="40"/>
      <c r="AH414" s="38"/>
      <c r="AI414" s="39"/>
      <c r="AJ414" s="39"/>
      <c r="AK414" s="42"/>
      <c r="AL414" s="42"/>
      <c r="AM414" s="42"/>
      <c r="AN414" s="42"/>
      <c r="AO414" s="39"/>
      <c r="AP414" s="39"/>
      <c r="AQ414" s="39"/>
      <c r="AR414" s="39"/>
      <c r="AS414" s="39"/>
      <c r="AT414" s="39"/>
      <c r="AU414" s="39"/>
      <c r="AV414" s="39"/>
      <c r="AW414" s="39"/>
    </row>
    <row r="415" spans="1:49" s="1" customFormat="1" ht="25.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40"/>
      <c r="O415" s="38"/>
      <c r="P415" s="39"/>
      <c r="Q415" s="39"/>
      <c r="R415" s="42"/>
      <c r="S415" s="42"/>
      <c r="T415" s="42"/>
      <c r="U415" s="42"/>
      <c r="V415" s="39"/>
      <c r="W415" s="39"/>
      <c r="X415" s="39"/>
      <c r="Y415" s="39"/>
      <c r="Z415" s="39"/>
      <c r="AA415" s="39"/>
      <c r="AB415" s="39"/>
      <c r="AC415" s="39"/>
      <c r="AD415" s="39"/>
      <c r="AG415" s="40"/>
      <c r="AH415" s="38"/>
      <c r="AI415" s="39"/>
      <c r="AJ415" s="39"/>
      <c r="AK415" s="42"/>
      <c r="AL415" s="42"/>
      <c r="AM415" s="42"/>
      <c r="AN415" s="42"/>
      <c r="AO415" s="39"/>
      <c r="AP415" s="39"/>
      <c r="AQ415" s="39"/>
      <c r="AR415" s="39"/>
      <c r="AS415" s="39"/>
      <c r="AT415" s="39"/>
      <c r="AU415" s="39"/>
      <c r="AV415" s="39"/>
      <c r="AW415" s="39"/>
    </row>
    <row r="416" spans="1:49" s="1" customFormat="1" ht="25.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0"/>
      <c r="O416" s="38"/>
      <c r="P416" s="39"/>
      <c r="Q416" s="39"/>
      <c r="R416" s="42"/>
      <c r="S416" s="42"/>
      <c r="T416" s="42"/>
      <c r="U416" s="42"/>
      <c r="V416" s="39"/>
      <c r="W416" s="39"/>
      <c r="X416" s="39"/>
      <c r="Y416" s="39"/>
      <c r="Z416" s="39"/>
      <c r="AA416" s="39"/>
      <c r="AB416" s="39"/>
      <c r="AC416" s="39"/>
      <c r="AD416" s="39"/>
      <c r="AG416" s="40"/>
      <c r="AH416" s="38"/>
      <c r="AI416" s="39"/>
      <c r="AJ416" s="39"/>
      <c r="AK416" s="42"/>
      <c r="AL416" s="42"/>
      <c r="AM416" s="42"/>
      <c r="AN416" s="42"/>
      <c r="AO416" s="39"/>
      <c r="AP416" s="39"/>
      <c r="AQ416" s="39"/>
      <c r="AR416" s="39"/>
      <c r="AS416" s="39"/>
      <c r="AT416" s="39"/>
      <c r="AU416" s="39"/>
      <c r="AV416" s="39"/>
      <c r="AW416" s="39"/>
    </row>
    <row r="417" spans="1:49" s="1" customFormat="1" ht="25.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40"/>
      <c r="O417" s="38"/>
      <c r="P417" s="39"/>
      <c r="Q417" s="39"/>
      <c r="R417" s="42"/>
      <c r="S417" s="42"/>
      <c r="T417" s="42"/>
      <c r="U417" s="42"/>
      <c r="V417" s="39"/>
      <c r="W417" s="39"/>
      <c r="X417" s="39"/>
      <c r="Y417" s="39"/>
      <c r="Z417" s="39"/>
      <c r="AA417" s="39"/>
      <c r="AB417" s="39"/>
      <c r="AC417" s="39"/>
      <c r="AD417" s="39"/>
      <c r="AG417" s="40"/>
      <c r="AH417" s="38"/>
      <c r="AI417" s="39"/>
      <c r="AJ417" s="39"/>
      <c r="AK417" s="42"/>
      <c r="AL417" s="42"/>
      <c r="AM417" s="42"/>
      <c r="AN417" s="42"/>
      <c r="AO417" s="39"/>
      <c r="AP417" s="39"/>
      <c r="AQ417" s="39"/>
      <c r="AR417" s="39"/>
      <c r="AS417" s="39"/>
      <c r="AT417" s="39"/>
      <c r="AU417" s="39"/>
      <c r="AV417" s="39"/>
      <c r="AW417" s="39"/>
    </row>
    <row r="418" spans="1:49" s="1" customFormat="1" ht="25.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40"/>
      <c r="O418" s="38"/>
      <c r="P418" s="39"/>
      <c r="Q418" s="39"/>
      <c r="R418" s="42"/>
      <c r="S418" s="42"/>
      <c r="T418" s="42"/>
      <c r="U418" s="42"/>
      <c r="V418" s="39"/>
      <c r="W418" s="39"/>
      <c r="X418" s="39"/>
      <c r="Y418" s="39"/>
      <c r="Z418" s="39"/>
      <c r="AA418" s="39"/>
      <c r="AB418" s="39"/>
      <c r="AC418" s="39"/>
      <c r="AD418" s="39"/>
      <c r="AG418" s="40"/>
      <c r="AH418" s="38"/>
      <c r="AI418" s="39"/>
      <c r="AJ418" s="39"/>
      <c r="AK418" s="42"/>
      <c r="AL418" s="42"/>
      <c r="AM418" s="42"/>
      <c r="AN418" s="42"/>
      <c r="AO418" s="39"/>
      <c r="AP418" s="39"/>
      <c r="AQ418" s="39"/>
      <c r="AR418" s="39"/>
      <c r="AS418" s="39"/>
      <c r="AT418" s="39"/>
      <c r="AU418" s="39"/>
      <c r="AV418" s="39"/>
      <c r="AW418" s="39"/>
    </row>
    <row r="419" spans="1:49" s="1" customFormat="1" ht="25.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0"/>
      <c r="O419" s="38"/>
      <c r="P419" s="39"/>
      <c r="Q419" s="39"/>
      <c r="R419" s="42"/>
      <c r="S419" s="42"/>
      <c r="T419" s="42"/>
      <c r="U419" s="42"/>
      <c r="V419" s="39"/>
      <c r="W419" s="39"/>
      <c r="X419" s="39"/>
      <c r="Y419" s="39"/>
      <c r="Z419" s="39"/>
      <c r="AA419" s="39"/>
      <c r="AB419" s="39"/>
      <c r="AC419" s="39"/>
      <c r="AD419" s="39"/>
      <c r="AG419" s="40"/>
      <c r="AH419" s="38"/>
      <c r="AI419" s="39"/>
      <c r="AJ419" s="39"/>
      <c r="AK419" s="42"/>
      <c r="AL419" s="42"/>
      <c r="AM419" s="42"/>
      <c r="AN419" s="42"/>
      <c r="AO419" s="39"/>
      <c r="AP419" s="39"/>
      <c r="AQ419" s="39"/>
      <c r="AR419" s="39"/>
      <c r="AS419" s="39"/>
      <c r="AT419" s="39"/>
      <c r="AU419" s="39"/>
      <c r="AV419" s="39"/>
      <c r="AW419" s="39"/>
    </row>
    <row r="420" spans="1:49" s="1" customFormat="1" ht="25.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40"/>
      <c r="O420" s="38"/>
      <c r="P420" s="39"/>
      <c r="Q420" s="39"/>
      <c r="R420" s="42"/>
      <c r="S420" s="42"/>
      <c r="T420" s="42"/>
      <c r="U420" s="42"/>
      <c r="V420" s="39"/>
      <c r="W420" s="39"/>
      <c r="X420" s="39"/>
      <c r="Y420" s="39"/>
      <c r="Z420" s="39"/>
      <c r="AA420" s="39"/>
      <c r="AB420" s="39"/>
      <c r="AC420" s="39"/>
      <c r="AD420" s="39"/>
      <c r="AG420" s="40"/>
      <c r="AH420" s="38"/>
      <c r="AI420" s="39"/>
      <c r="AJ420" s="39"/>
      <c r="AK420" s="42"/>
      <c r="AL420" s="42"/>
      <c r="AM420" s="42"/>
      <c r="AN420" s="42"/>
      <c r="AO420" s="39"/>
      <c r="AP420" s="39"/>
      <c r="AQ420" s="39"/>
      <c r="AR420" s="39"/>
      <c r="AS420" s="39"/>
      <c r="AT420" s="39"/>
      <c r="AU420" s="39"/>
      <c r="AV420" s="39"/>
      <c r="AW420" s="39"/>
    </row>
    <row r="421" spans="1:49" s="1" customFormat="1" ht="25.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40"/>
      <c r="O421" s="38"/>
      <c r="P421" s="39"/>
      <c r="Q421" s="39"/>
      <c r="R421" s="42"/>
      <c r="S421" s="42"/>
      <c r="T421" s="42"/>
      <c r="U421" s="42"/>
      <c r="V421" s="39"/>
      <c r="W421" s="39"/>
      <c r="X421" s="39"/>
      <c r="Y421" s="39"/>
      <c r="Z421" s="39"/>
      <c r="AA421" s="39"/>
      <c r="AB421" s="39"/>
      <c r="AC421" s="39"/>
      <c r="AD421" s="39"/>
      <c r="AG421" s="40"/>
      <c r="AH421" s="38"/>
      <c r="AI421" s="39"/>
      <c r="AJ421" s="39"/>
      <c r="AK421" s="42"/>
      <c r="AL421" s="42"/>
      <c r="AM421" s="42"/>
      <c r="AN421" s="42"/>
      <c r="AO421" s="39"/>
      <c r="AP421" s="39"/>
      <c r="AQ421" s="39"/>
      <c r="AR421" s="39"/>
      <c r="AS421" s="39"/>
      <c r="AT421" s="39"/>
      <c r="AU421" s="39"/>
      <c r="AV421" s="39"/>
      <c r="AW421" s="39"/>
    </row>
    <row r="422" spans="1:49" s="1" customFormat="1" ht="25.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40"/>
      <c r="O422" s="38"/>
      <c r="P422" s="39"/>
      <c r="Q422" s="39"/>
      <c r="R422" s="42"/>
      <c r="S422" s="42"/>
      <c r="T422" s="42"/>
      <c r="U422" s="42"/>
      <c r="V422" s="39"/>
      <c r="W422" s="39"/>
      <c r="X422" s="39"/>
      <c r="Y422" s="39"/>
      <c r="Z422" s="39"/>
      <c r="AA422" s="39"/>
      <c r="AB422" s="39"/>
      <c r="AC422" s="39"/>
      <c r="AD422" s="39"/>
      <c r="AG422" s="40"/>
      <c r="AH422" s="38"/>
      <c r="AI422" s="39"/>
      <c r="AJ422" s="39"/>
      <c r="AK422" s="42"/>
      <c r="AL422" s="42"/>
      <c r="AM422" s="42"/>
      <c r="AN422" s="42"/>
      <c r="AO422" s="39"/>
      <c r="AP422" s="39"/>
      <c r="AQ422" s="39"/>
      <c r="AR422" s="39"/>
      <c r="AS422" s="39"/>
      <c r="AT422" s="39"/>
      <c r="AU422" s="39"/>
      <c r="AV422" s="39"/>
      <c r="AW422" s="39"/>
    </row>
    <row r="423" spans="1:49" s="1" customFormat="1" ht="25.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40"/>
      <c r="O423" s="38"/>
      <c r="P423" s="39"/>
      <c r="Q423" s="39"/>
      <c r="R423" s="42"/>
      <c r="S423" s="42"/>
      <c r="T423" s="42"/>
      <c r="U423" s="42"/>
      <c r="V423" s="39"/>
      <c r="W423" s="39"/>
      <c r="X423" s="39"/>
      <c r="Y423" s="39"/>
      <c r="Z423" s="39"/>
      <c r="AA423" s="39"/>
      <c r="AB423" s="39"/>
      <c r="AC423" s="39"/>
      <c r="AD423" s="39"/>
      <c r="AG423" s="40"/>
      <c r="AH423" s="38"/>
      <c r="AI423" s="39"/>
      <c r="AJ423" s="39"/>
      <c r="AK423" s="42"/>
      <c r="AL423" s="42"/>
      <c r="AM423" s="42"/>
      <c r="AN423" s="42"/>
      <c r="AO423" s="39"/>
      <c r="AP423" s="39"/>
      <c r="AQ423" s="39"/>
      <c r="AR423" s="39"/>
      <c r="AS423" s="39"/>
      <c r="AT423" s="39"/>
      <c r="AU423" s="39"/>
      <c r="AV423" s="39"/>
      <c r="AW423" s="39"/>
    </row>
    <row r="424" spans="1:49" s="1" customFormat="1" ht="25.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40"/>
      <c r="O424" s="38"/>
      <c r="P424" s="39"/>
      <c r="Q424" s="39"/>
      <c r="R424" s="42"/>
      <c r="S424" s="42"/>
      <c r="T424" s="42"/>
      <c r="U424" s="42"/>
      <c r="V424" s="39"/>
      <c r="W424" s="39"/>
      <c r="X424" s="39"/>
      <c r="Y424" s="39"/>
      <c r="Z424" s="39"/>
      <c r="AA424" s="39"/>
      <c r="AB424" s="39"/>
      <c r="AC424" s="39"/>
      <c r="AD424" s="39"/>
      <c r="AG424" s="40"/>
      <c r="AH424" s="38"/>
      <c r="AI424" s="39"/>
      <c r="AJ424" s="39"/>
      <c r="AK424" s="42"/>
      <c r="AL424" s="42"/>
      <c r="AM424" s="42"/>
      <c r="AN424" s="42"/>
      <c r="AO424" s="39"/>
      <c r="AP424" s="39"/>
      <c r="AQ424" s="39"/>
      <c r="AR424" s="39"/>
      <c r="AS424" s="39"/>
      <c r="AT424" s="39"/>
      <c r="AU424" s="39"/>
      <c r="AV424" s="39"/>
      <c r="AW424" s="39"/>
    </row>
    <row r="425" spans="1:49" s="1" customFormat="1" ht="25.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0"/>
      <c r="O425" s="38"/>
      <c r="P425" s="39"/>
      <c r="Q425" s="39"/>
      <c r="R425" s="42"/>
      <c r="S425" s="42"/>
      <c r="T425" s="42"/>
      <c r="U425" s="42"/>
      <c r="V425" s="39"/>
      <c r="W425" s="39"/>
      <c r="X425" s="39"/>
      <c r="Y425" s="39"/>
      <c r="Z425" s="39"/>
      <c r="AA425" s="39"/>
      <c r="AB425" s="39"/>
      <c r="AC425" s="39"/>
      <c r="AD425" s="39"/>
      <c r="AG425" s="40"/>
      <c r="AH425" s="38"/>
      <c r="AI425" s="39"/>
      <c r="AJ425" s="39"/>
      <c r="AK425" s="42"/>
      <c r="AL425" s="42"/>
      <c r="AM425" s="42"/>
      <c r="AN425" s="42"/>
      <c r="AO425" s="39"/>
      <c r="AP425" s="39"/>
      <c r="AQ425" s="39"/>
      <c r="AR425" s="39"/>
      <c r="AS425" s="39"/>
      <c r="AT425" s="39"/>
      <c r="AU425" s="39"/>
      <c r="AV425" s="39"/>
      <c r="AW425" s="39"/>
    </row>
    <row r="426" spans="1:49" s="1" customFormat="1" ht="25.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40"/>
      <c r="O426" s="38"/>
      <c r="P426" s="39"/>
      <c r="Q426" s="39"/>
      <c r="R426" s="42"/>
      <c r="S426" s="42"/>
      <c r="T426" s="42"/>
      <c r="U426" s="42"/>
      <c r="V426" s="39"/>
      <c r="W426" s="39"/>
      <c r="X426" s="39"/>
      <c r="Y426" s="39"/>
      <c r="Z426" s="39"/>
      <c r="AA426" s="39"/>
      <c r="AB426" s="39"/>
      <c r="AC426" s="39"/>
      <c r="AD426" s="39"/>
      <c r="AG426" s="40"/>
      <c r="AH426" s="38"/>
      <c r="AI426" s="39"/>
      <c r="AJ426" s="39"/>
      <c r="AK426" s="42"/>
      <c r="AL426" s="42"/>
      <c r="AM426" s="42"/>
      <c r="AN426" s="42"/>
      <c r="AO426" s="39"/>
      <c r="AP426" s="39"/>
      <c r="AQ426" s="39"/>
      <c r="AR426" s="39"/>
      <c r="AS426" s="39"/>
      <c r="AT426" s="39"/>
      <c r="AU426" s="39"/>
      <c r="AV426" s="39"/>
      <c r="AW426" s="39"/>
    </row>
    <row r="427" spans="1:49" s="1" customFormat="1" ht="25.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40"/>
      <c r="O427" s="38"/>
      <c r="P427" s="39"/>
      <c r="Q427" s="39"/>
      <c r="R427" s="42"/>
      <c r="S427" s="42"/>
      <c r="T427" s="42"/>
      <c r="U427" s="42"/>
      <c r="V427" s="39"/>
      <c r="W427" s="39"/>
      <c r="X427" s="39"/>
      <c r="Y427" s="39"/>
      <c r="Z427" s="39"/>
      <c r="AA427" s="39"/>
      <c r="AB427" s="39"/>
      <c r="AC427" s="39"/>
      <c r="AD427" s="39"/>
      <c r="AG427" s="40"/>
      <c r="AH427" s="38"/>
      <c r="AI427" s="39"/>
      <c r="AJ427" s="39"/>
      <c r="AK427" s="42"/>
      <c r="AL427" s="42"/>
      <c r="AM427" s="42"/>
      <c r="AN427" s="42"/>
      <c r="AO427" s="39"/>
      <c r="AP427" s="39"/>
      <c r="AQ427" s="39"/>
      <c r="AR427" s="39"/>
      <c r="AS427" s="39"/>
      <c r="AT427" s="39"/>
      <c r="AU427" s="39"/>
      <c r="AV427" s="39"/>
      <c r="AW427" s="39"/>
    </row>
    <row r="428" spans="1:49" s="1" customFormat="1" ht="25.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40"/>
      <c r="O428" s="38"/>
      <c r="P428" s="39"/>
      <c r="Q428" s="39"/>
      <c r="R428" s="42"/>
      <c r="S428" s="42"/>
      <c r="T428" s="42"/>
      <c r="U428" s="42"/>
      <c r="V428" s="39"/>
      <c r="W428" s="39"/>
      <c r="X428" s="39"/>
      <c r="Y428" s="39"/>
      <c r="Z428" s="39"/>
      <c r="AA428" s="39"/>
      <c r="AB428" s="39"/>
      <c r="AC428" s="39"/>
      <c r="AD428" s="39"/>
      <c r="AG428" s="40"/>
      <c r="AH428" s="38"/>
      <c r="AI428" s="39"/>
      <c r="AJ428" s="39"/>
      <c r="AK428" s="42"/>
      <c r="AL428" s="42"/>
      <c r="AM428" s="42"/>
      <c r="AN428" s="42"/>
      <c r="AO428" s="39"/>
      <c r="AP428" s="39"/>
      <c r="AQ428" s="39"/>
      <c r="AR428" s="39"/>
      <c r="AS428" s="39"/>
      <c r="AT428" s="39"/>
      <c r="AU428" s="39"/>
      <c r="AV428" s="39"/>
      <c r="AW428" s="39"/>
    </row>
    <row r="429" spans="1:49" s="1" customFormat="1" ht="25.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40"/>
      <c r="O429" s="38"/>
      <c r="P429" s="39"/>
      <c r="Q429" s="39"/>
      <c r="R429" s="42"/>
      <c r="S429" s="42"/>
      <c r="T429" s="42"/>
      <c r="U429" s="42"/>
      <c r="V429" s="39"/>
      <c r="W429" s="39"/>
      <c r="X429" s="39"/>
      <c r="Y429" s="39"/>
      <c r="Z429" s="39"/>
      <c r="AA429" s="39"/>
      <c r="AB429" s="39"/>
      <c r="AC429" s="39"/>
      <c r="AD429" s="39"/>
      <c r="AG429" s="40"/>
      <c r="AH429" s="38"/>
      <c r="AI429" s="39"/>
      <c r="AJ429" s="39"/>
      <c r="AK429" s="42"/>
      <c r="AL429" s="42"/>
      <c r="AM429" s="42"/>
      <c r="AN429" s="42"/>
      <c r="AO429" s="39"/>
      <c r="AP429" s="39"/>
      <c r="AQ429" s="39"/>
      <c r="AR429" s="39"/>
      <c r="AS429" s="39"/>
      <c r="AT429" s="39"/>
      <c r="AU429" s="39"/>
      <c r="AV429" s="39"/>
      <c r="AW429" s="39"/>
    </row>
    <row r="430" spans="1:49" s="1" customFormat="1" ht="25.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40"/>
      <c r="O430" s="38"/>
      <c r="P430" s="39"/>
      <c r="Q430" s="39"/>
      <c r="R430" s="42"/>
      <c r="S430" s="42"/>
      <c r="T430" s="42"/>
      <c r="U430" s="42"/>
      <c r="V430" s="39"/>
      <c r="W430" s="39"/>
      <c r="X430" s="39"/>
      <c r="Y430" s="39"/>
      <c r="Z430" s="39"/>
      <c r="AA430" s="39"/>
      <c r="AB430" s="39"/>
      <c r="AC430" s="39"/>
      <c r="AD430" s="39"/>
      <c r="AG430" s="40"/>
      <c r="AH430" s="38"/>
      <c r="AI430" s="39"/>
      <c r="AJ430" s="39"/>
      <c r="AK430" s="42"/>
      <c r="AL430" s="42"/>
      <c r="AM430" s="42"/>
      <c r="AN430" s="42"/>
      <c r="AO430" s="39"/>
      <c r="AP430" s="39"/>
      <c r="AQ430" s="39"/>
      <c r="AR430" s="39"/>
      <c r="AS430" s="39"/>
      <c r="AT430" s="39"/>
      <c r="AU430" s="39"/>
      <c r="AV430" s="39"/>
      <c r="AW430" s="39"/>
    </row>
    <row r="431" spans="1:49" s="1" customFormat="1" ht="25.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0"/>
      <c r="O431" s="38"/>
      <c r="P431" s="39"/>
      <c r="Q431" s="39"/>
      <c r="R431" s="42"/>
      <c r="S431" s="42"/>
      <c r="T431" s="42"/>
      <c r="U431" s="42"/>
      <c r="V431" s="39"/>
      <c r="W431" s="39"/>
      <c r="X431" s="39"/>
      <c r="Y431" s="39"/>
      <c r="Z431" s="39"/>
      <c r="AA431" s="39"/>
      <c r="AB431" s="39"/>
      <c r="AC431" s="39"/>
      <c r="AD431" s="39"/>
      <c r="AG431" s="40"/>
      <c r="AH431" s="38"/>
      <c r="AI431" s="39"/>
      <c r="AJ431" s="39"/>
      <c r="AK431" s="42"/>
      <c r="AL431" s="42"/>
      <c r="AM431" s="42"/>
      <c r="AN431" s="42"/>
      <c r="AO431" s="39"/>
      <c r="AP431" s="39"/>
      <c r="AQ431" s="39"/>
      <c r="AR431" s="39"/>
      <c r="AS431" s="39"/>
      <c r="AT431" s="39"/>
      <c r="AU431" s="39"/>
      <c r="AV431" s="39"/>
      <c r="AW431" s="39"/>
    </row>
    <row r="432" spans="1:49" s="1" customFormat="1" ht="25.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40"/>
      <c r="O432" s="38"/>
      <c r="P432" s="39"/>
      <c r="Q432" s="39"/>
      <c r="R432" s="42"/>
      <c r="S432" s="42"/>
      <c r="T432" s="42"/>
      <c r="U432" s="42"/>
      <c r="V432" s="39"/>
      <c r="W432" s="39"/>
      <c r="X432" s="39"/>
      <c r="Y432" s="39"/>
      <c r="Z432" s="39"/>
      <c r="AA432" s="39"/>
      <c r="AB432" s="39"/>
      <c r="AC432" s="39"/>
      <c r="AD432" s="39"/>
      <c r="AG432" s="40"/>
      <c r="AH432" s="38"/>
      <c r="AI432" s="39"/>
      <c r="AJ432" s="39"/>
      <c r="AK432" s="42"/>
      <c r="AL432" s="42"/>
      <c r="AM432" s="42"/>
      <c r="AN432" s="42"/>
      <c r="AO432" s="39"/>
      <c r="AP432" s="39"/>
      <c r="AQ432" s="39"/>
      <c r="AR432" s="39"/>
      <c r="AS432" s="39"/>
      <c r="AT432" s="39"/>
      <c r="AU432" s="39"/>
      <c r="AV432" s="39"/>
      <c r="AW432" s="39"/>
    </row>
    <row r="433" spans="1:49" s="1" customFormat="1" ht="25.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40"/>
      <c r="O433" s="38"/>
      <c r="P433" s="39"/>
      <c r="Q433" s="39"/>
      <c r="R433" s="42"/>
      <c r="S433" s="42"/>
      <c r="T433" s="42"/>
      <c r="U433" s="42"/>
      <c r="V433" s="39"/>
      <c r="W433" s="39"/>
      <c r="X433" s="39"/>
      <c r="Y433" s="39"/>
      <c r="Z433" s="39"/>
      <c r="AA433" s="39"/>
      <c r="AB433" s="39"/>
      <c r="AC433" s="39"/>
      <c r="AD433" s="39"/>
      <c r="AG433" s="40"/>
      <c r="AH433" s="38"/>
      <c r="AI433" s="39"/>
      <c r="AJ433" s="39"/>
      <c r="AK433" s="42"/>
      <c r="AL433" s="42"/>
      <c r="AM433" s="42"/>
      <c r="AN433" s="42"/>
      <c r="AO433" s="39"/>
      <c r="AP433" s="39"/>
      <c r="AQ433" s="39"/>
      <c r="AR433" s="39"/>
      <c r="AS433" s="39"/>
      <c r="AT433" s="39"/>
      <c r="AU433" s="39"/>
      <c r="AV433" s="39"/>
      <c r="AW433" s="39"/>
    </row>
    <row r="434" spans="1:49" s="1" customFormat="1" ht="25.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40"/>
      <c r="O434" s="38"/>
      <c r="P434" s="39"/>
      <c r="Q434" s="39"/>
      <c r="R434" s="42"/>
      <c r="S434" s="42"/>
      <c r="T434" s="42"/>
      <c r="U434" s="42"/>
      <c r="V434" s="39"/>
      <c r="W434" s="39"/>
      <c r="X434" s="39"/>
      <c r="Y434" s="39"/>
      <c r="Z434" s="39"/>
      <c r="AA434" s="39"/>
      <c r="AB434" s="39"/>
      <c r="AC434" s="39"/>
      <c r="AD434" s="39"/>
      <c r="AG434" s="40"/>
      <c r="AH434" s="38"/>
      <c r="AI434" s="39"/>
      <c r="AJ434" s="39"/>
      <c r="AK434" s="42"/>
      <c r="AL434" s="42"/>
      <c r="AM434" s="42"/>
      <c r="AN434" s="42"/>
      <c r="AO434" s="39"/>
      <c r="AP434" s="39"/>
      <c r="AQ434" s="39"/>
      <c r="AR434" s="39"/>
      <c r="AS434" s="39"/>
      <c r="AT434" s="39"/>
      <c r="AU434" s="39"/>
      <c r="AV434" s="39"/>
      <c r="AW434" s="39"/>
    </row>
    <row r="435" spans="1:49" s="1" customFormat="1" ht="25.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40"/>
      <c r="O435" s="38"/>
      <c r="P435" s="39"/>
      <c r="Q435" s="39"/>
      <c r="R435" s="42"/>
      <c r="S435" s="42"/>
      <c r="T435" s="42"/>
      <c r="U435" s="42"/>
      <c r="V435" s="39"/>
      <c r="W435" s="39"/>
      <c r="X435" s="39"/>
      <c r="Y435" s="39"/>
      <c r="Z435" s="39"/>
      <c r="AA435" s="39"/>
      <c r="AB435" s="39"/>
      <c r="AC435" s="39"/>
      <c r="AD435" s="39"/>
      <c r="AG435" s="40"/>
      <c r="AH435" s="38"/>
      <c r="AI435" s="39"/>
      <c r="AJ435" s="39"/>
      <c r="AK435" s="42"/>
      <c r="AL435" s="42"/>
      <c r="AM435" s="42"/>
      <c r="AN435" s="42"/>
      <c r="AO435" s="39"/>
      <c r="AP435" s="39"/>
      <c r="AQ435" s="39"/>
      <c r="AR435" s="39"/>
      <c r="AS435" s="39"/>
      <c r="AT435" s="39"/>
      <c r="AU435" s="39"/>
      <c r="AV435" s="39"/>
      <c r="AW435" s="39"/>
    </row>
    <row r="436" spans="1:49" s="1" customFormat="1" ht="25.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40"/>
      <c r="O436" s="38"/>
      <c r="P436" s="39"/>
      <c r="Q436" s="39"/>
      <c r="R436" s="42"/>
      <c r="S436" s="42"/>
      <c r="T436" s="42"/>
      <c r="U436" s="42"/>
      <c r="V436" s="39"/>
      <c r="W436" s="39"/>
      <c r="X436" s="39"/>
      <c r="Y436" s="39"/>
      <c r="Z436" s="39"/>
      <c r="AA436" s="39"/>
      <c r="AB436" s="39"/>
      <c r="AC436" s="39"/>
      <c r="AD436" s="39"/>
      <c r="AG436" s="40"/>
      <c r="AH436" s="38"/>
      <c r="AI436" s="39"/>
      <c r="AJ436" s="39"/>
      <c r="AK436" s="42"/>
      <c r="AL436" s="42"/>
      <c r="AM436" s="42"/>
      <c r="AN436" s="42"/>
      <c r="AO436" s="39"/>
      <c r="AP436" s="39"/>
      <c r="AQ436" s="39"/>
      <c r="AR436" s="39"/>
      <c r="AS436" s="39"/>
      <c r="AT436" s="39"/>
      <c r="AU436" s="39"/>
      <c r="AV436" s="39"/>
      <c r="AW436" s="39"/>
    </row>
    <row r="437" spans="1:49" s="1" customFormat="1" ht="25.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40"/>
      <c r="O437" s="38"/>
      <c r="P437" s="39"/>
      <c r="Q437" s="39"/>
      <c r="R437" s="42"/>
      <c r="S437" s="42"/>
      <c r="T437" s="42"/>
      <c r="U437" s="42"/>
      <c r="V437" s="39"/>
      <c r="W437" s="39"/>
      <c r="X437" s="39"/>
      <c r="Y437" s="39"/>
      <c r="Z437" s="39"/>
      <c r="AA437" s="39"/>
      <c r="AB437" s="39"/>
      <c r="AC437" s="39"/>
      <c r="AD437" s="39"/>
      <c r="AG437" s="40"/>
      <c r="AH437" s="38"/>
      <c r="AI437" s="39"/>
      <c r="AJ437" s="39"/>
      <c r="AK437" s="42"/>
      <c r="AL437" s="42"/>
      <c r="AM437" s="42"/>
      <c r="AN437" s="42"/>
      <c r="AO437" s="39"/>
      <c r="AP437" s="39"/>
      <c r="AQ437" s="39"/>
      <c r="AR437" s="39"/>
      <c r="AS437" s="39"/>
      <c r="AT437" s="39"/>
      <c r="AU437" s="39"/>
      <c r="AV437" s="39"/>
      <c r="AW437" s="39"/>
    </row>
    <row r="438" spans="1:49" s="1" customFormat="1" ht="25.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40"/>
      <c r="O438" s="38"/>
      <c r="P438" s="39"/>
      <c r="Q438" s="39"/>
      <c r="R438" s="42"/>
      <c r="S438" s="42"/>
      <c r="T438" s="42"/>
      <c r="U438" s="42"/>
      <c r="V438" s="39"/>
      <c r="W438" s="39"/>
      <c r="X438" s="39"/>
      <c r="Y438" s="39"/>
      <c r="Z438" s="39"/>
      <c r="AA438" s="39"/>
      <c r="AB438" s="39"/>
      <c r="AC438" s="39"/>
      <c r="AD438" s="39"/>
      <c r="AG438" s="40"/>
      <c r="AH438" s="38"/>
      <c r="AI438" s="39"/>
      <c r="AJ438" s="39"/>
      <c r="AK438" s="42"/>
      <c r="AL438" s="42"/>
      <c r="AM438" s="42"/>
      <c r="AN438" s="42"/>
      <c r="AO438" s="39"/>
      <c r="AP438" s="39"/>
      <c r="AQ438" s="39"/>
      <c r="AR438" s="39"/>
      <c r="AS438" s="39"/>
      <c r="AT438" s="39"/>
      <c r="AU438" s="39"/>
      <c r="AV438" s="39"/>
      <c r="AW438" s="39"/>
    </row>
    <row r="439" spans="1:49" s="1" customFormat="1" ht="25.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40"/>
      <c r="O439" s="38"/>
      <c r="P439" s="39"/>
      <c r="Q439" s="39"/>
      <c r="R439" s="42"/>
      <c r="S439" s="42"/>
      <c r="T439" s="42"/>
      <c r="U439" s="42"/>
      <c r="V439" s="39"/>
      <c r="W439" s="39"/>
      <c r="X439" s="39"/>
      <c r="Y439" s="39"/>
      <c r="Z439" s="39"/>
      <c r="AA439" s="39"/>
      <c r="AB439" s="39"/>
      <c r="AC439" s="39"/>
      <c r="AD439" s="39"/>
      <c r="AG439" s="40"/>
      <c r="AH439" s="38"/>
      <c r="AI439" s="39"/>
      <c r="AJ439" s="39"/>
      <c r="AK439" s="42"/>
      <c r="AL439" s="42"/>
      <c r="AM439" s="42"/>
      <c r="AN439" s="42"/>
      <c r="AO439" s="39"/>
      <c r="AP439" s="39"/>
      <c r="AQ439" s="39"/>
      <c r="AR439" s="39"/>
      <c r="AS439" s="39"/>
      <c r="AT439" s="39"/>
      <c r="AU439" s="39"/>
      <c r="AV439" s="39"/>
      <c r="AW439" s="39"/>
    </row>
    <row r="440" spans="1:49" s="1" customFormat="1" ht="25.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40"/>
      <c r="O440" s="38"/>
      <c r="P440" s="39"/>
      <c r="Q440" s="39"/>
      <c r="R440" s="42"/>
      <c r="S440" s="42"/>
      <c r="T440" s="42"/>
      <c r="U440" s="42"/>
      <c r="V440" s="39"/>
      <c r="W440" s="39"/>
      <c r="X440" s="39"/>
      <c r="Y440" s="39"/>
      <c r="Z440" s="39"/>
      <c r="AA440" s="39"/>
      <c r="AB440" s="39"/>
      <c r="AC440" s="39"/>
      <c r="AD440" s="39"/>
      <c r="AG440" s="40"/>
      <c r="AH440" s="38"/>
      <c r="AI440" s="39"/>
      <c r="AJ440" s="39"/>
      <c r="AK440" s="42"/>
      <c r="AL440" s="42"/>
      <c r="AM440" s="42"/>
      <c r="AN440" s="42"/>
      <c r="AO440" s="39"/>
      <c r="AP440" s="39"/>
      <c r="AQ440" s="39"/>
      <c r="AR440" s="39"/>
      <c r="AS440" s="39"/>
      <c r="AT440" s="39"/>
      <c r="AU440" s="39"/>
      <c r="AV440" s="39"/>
      <c r="AW440" s="39"/>
    </row>
    <row r="441" spans="1:49" s="1" customFormat="1" ht="25.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40"/>
      <c r="O441" s="38"/>
      <c r="P441" s="39"/>
      <c r="Q441" s="39"/>
      <c r="R441" s="42"/>
      <c r="S441" s="42"/>
      <c r="T441" s="42"/>
      <c r="U441" s="42"/>
      <c r="V441" s="39"/>
      <c r="W441" s="39"/>
      <c r="X441" s="39"/>
      <c r="Y441" s="39"/>
      <c r="Z441" s="39"/>
      <c r="AA441" s="39"/>
      <c r="AB441" s="39"/>
      <c r="AC441" s="39"/>
      <c r="AD441" s="39"/>
      <c r="AG441" s="40"/>
      <c r="AH441" s="38"/>
      <c r="AI441" s="39"/>
      <c r="AJ441" s="39"/>
      <c r="AK441" s="42"/>
      <c r="AL441" s="42"/>
      <c r="AM441" s="42"/>
      <c r="AN441" s="42"/>
      <c r="AO441" s="39"/>
      <c r="AP441" s="39"/>
      <c r="AQ441" s="39"/>
      <c r="AR441" s="39"/>
      <c r="AS441" s="39"/>
      <c r="AT441" s="39"/>
      <c r="AU441" s="39"/>
      <c r="AV441" s="39"/>
      <c r="AW441" s="39"/>
    </row>
    <row r="442" spans="1:49" s="1" customFormat="1" ht="25.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40"/>
      <c r="O442" s="38"/>
      <c r="P442" s="39"/>
      <c r="Q442" s="39"/>
      <c r="R442" s="42"/>
      <c r="S442" s="42"/>
      <c r="T442" s="42"/>
      <c r="U442" s="42"/>
      <c r="V442" s="39"/>
      <c r="W442" s="39"/>
      <c r="X442" s="39"/>
      <c r="Y442" s="39"/>
      <c r="Z442" s="39"/>
      <c r="AA442" s="39"/>
      <c r="AB442" s="39"/>
      <c r="AC442" s="39"/>
      <c r="AD442" s="39"/>
      <c r="AG442" s="40"/>
      <c r="AH442" s="38"/>
      <c r="AI442" s="39"/>
      <c r="AJ442" s="39"/>
      <c r="AK442" s="42"/>
      <c r="AL442" s="42"/>
      <c r="AM442" s="42"/>
      <c r="AN442" s="42"/>
      <c r="AO442" s="39"/>
      <c r="AP442" s="39"/>
      <c r="AQ442" s="39"/>
      <c r="AR442" s="39"/>
      <c r="AS442" s="39"/>
      <c r="AT442" s="39"/>
      <c r="AU442" s="39"/>
      <c r="AV442" s="39"/>
      <c r="AW442" s="39"/>
    </row>
    <row r="443" spans="1:49" s="1" customFormat="1" ht="25.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40"/>
      <c r="O443" s="38"/>
      <c r="P443" s="39"/>
      <c r="Q443" s="39"/>
      <c r="R443" s="42"/>
      <c r="S443" s="42"/>
      <c r="T443" s="42"/>
      <c r="U443" s="42"/>
      <c r="V443" s="39"/>
      <c r="W443" s="39"/>
      <c r="X443" s="39"/>
      <c r="Y443" s="39"/>
      <c r="Z443" s="39"/>
      <c r="AA443" s="39"/>
      <c r="AB443" s="39"/>
      <c r="AC443" s="39"/>
      <c r="AD443" s="39"/>
      <c r="AG443" s="40"/>
      <c r="AH443" s="38"/>
      <c r="AI443" s="39"/>
      <c r="AJ443" s="39"/>
      <c r="AK443" s="42"/>
      <c r="AL443" s="42"/>
      <c r="AM443" s="42"/>
      <c r="AN443" s="42"/>
      <c r="AO443" s="39"/>
      <c r="AP443" s="39"/>
      <c r="AQ443" s="39"/>
      <c r="AR443" s="39"/>
      <c r="AS443" s="39"/>
      <c r="AT443" s="39"/>
      <c r="AU443" s="39"/>
      <c r="AV443" s="39"/>
      <c r="AW443" s="39"/>
    </row>
    <row r="444" spans="1:49" s="1" customFormat="1" ht="25.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40"/>
      <c r="O444" s="38"/>
      <c r="P444" s="39"/>
      <c r="Q444" s="39"/>
      <c r="R444" s="42"/>
      <c r="S444" s="42"/>
      <c r="T444" s="42"/>
      <c r="U444" s="42"/>
      <c r="V444" s="39"/>
      <c r="W444" s="39"/>
      <c r="X444" s="39"/>
      <c r="Y444" s="39"/>
      <c r="Z444" s="39"/>
      <c r="AA444" s="39"/>
      <c r="AB444" s="39"/>
      <c r="AC444" s="39"/>
      <c r="AD444" s="39"/>
      <c r="AG444" s="40"/>
      <c r="AH444" s="38"/>
      <c r="AI444" s="39"/>
      <c r="AJ444" s="39"/>
      <c r="AK444" s="42"/>
      <c r="AL444" s="42"/>
      <c r="AM444" s="42"/>
      <c r="AN444" s="42"/>
      <c r="AO444" s="39"/>
      <c r="AP444" s="39"/>
      <c r="AQ444" s="39"/>
      <c r="AR444" s="39"/>
      <c r="AS444" s="39"/>
      <c r="AT444" s="39"/>
      <c r="AU444" s="39"/>
      <c r="AV444" s="39"/>
      <c r="AW444" s="39"/>
    </row>
    <row r="445" spans="1:49" s="1" customFormat="1" ht="25.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40"/>
      <c r="O445" s="38"/>
      <c r="P445" s="39"/>
      <c r="Q445" s="39"/>
      <c r="R445" s="42"/>
      <c r="S445" s="42"/>
      <c r="T445" s="42"/>
      <c r="U445" s="42"/>
      <c r="V445" s="39"/>
      <c r="W445" s="39"/>
      <c r="X445" s="39"/>
      <c r="Y445" s="39"/>
      <c r="Z445" s="39"/>
      <c r="AA445" s="39"/>
      <c r="AB445" s="39"/>
      <c r="AC445" s="39"/>
      <c r="AD445" s="39"/>
      <c r="AG445" s="40"/>
      <c r="AH445" s="38"/>
      <c r="AI445" s="39"/>
      <c r="AJ445" s="39"/>
      <c r="AK445" s="42"/>
      <c r="AL445" s="42"/>
      <c r="AM445" s="42"/>
      <c r="AN445" s="42"/>
      <c r="AO445" s="39"/>
      <c r="AP445" s="39"/>
      <c r="AQ445" s="39"/>
      <c r="AR445" s="39"/>
      <c r="AS445" s="39"/>
      <c r="AT445" s="39"/>
      <c r="AU445" s="39"/>
      <c r="AV445" s="39"/>
      <c r="AW445" s="39"/>
    </row>
    <row r="446" spans="1:49" s="1" customFormat="1" ht="25.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40"/>
      <c r="O446" s="38"/>
      <c r="P446" s="39"/>
      <c r="Q446" s="39"/>
      <c r="R446" s="42"/>
      <c r="S446" s="42"/>
      <c r="T446" s="42"/>
      <c r="U446" s="42"/>
      <c r="V446" s="39"/>
      <c r="W446" s="39"/>
      <c r="X446" s="39"/>
      <c r="Y446" s="39"/>
      <c r="Z446" s="39"/>
      <c r="AA446" s="39"/>
      <c r="AB446" s="39"/>
      <c r="AC446" s="39"/>
      <c r="AD446" s="39"/>
      <c r="AG446" s="40"/>
      <c r="AH446" s="38"/>
      <c r="AI446" s="39"/>
      <c r="AJ446" s="39"/>
      <c r="AK446" s="42"/>
      <c r="AL446" s="42"/>
      <c r="AM446" s="42"/>
      <c r="AN446" s="42"/>
      <c r="AO446" s="39"/>
      <c r="AP446" s="39"/>
      <c r="AQ446" s="39"/>
      <c r="AR446" s="39"/>
      <c r="AS446" s="39"/>
      <c r="AT446" s="39"/>
      <c r="AU446" s="39"/>
      <c r="AV446" s="39"/>
      <c r="AW446" s="39"/>
    </row>
    <row r="447" spans="1:49" s="1" customFormat="1" ht="25.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40"/>
      <c r="O447" s="38"/>
      <c r="P447" s="39"/>
      <c r="Q447" s="39"/>
      <c r="R447" s="42"/>
      <c r="S447" s="42"/>
      <c r="T447" s="42"/>
      <c r="U447" s="42"/>
      <c r="V447" s="39"/>
      <c r="W447" s="39"/>
      <c r="X447" s="39"/>
      <c r="Y447" s="39"/>
      <c r="Z447" s="39"/>
      <c r="AA447" s="39"/>
      <c r="AB447" s="39"/>
      <c r="AC447" s="39"/>
      <c r="AD447" s="39"/>
      <c r="AG447" s="40"/>
      <c r="AH447" s="38"/>
      <c r="AI447" s="39"/>
      <c r="AJ447" s="39"/>
      <c r="AK447" s="42"/>
      <c r="AL447" s="42"/>
      <c r="AM447" s="42"/>
      <c r="AN447" s="42"/>
      <c r="AO447" s="39"/>
      <c r="AP447" s="39"/>
      <c r="AQ447" s="39"/>
      <c r="AR447" s="39"/>
      <c r="AS447" s="39"/>
      <c r="AT447" s="39"/>
      <c r="AU447" s="39"/>
      <c r="AV447" s="39"/>
      <c r="AW447" s="39"/>
    </row>
    <row r="448" spans="1:49" s="1" customFormat="1" ht="25.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40"/>
      <c r="O448" s="38"/>
      <c r="P448" s="39"/>
      <c r="Q448" s="39"/>
      <c r="R448" s="42"/>
      <c r="S448" s="42"/>
      <c r="T448" s="42"/>
      <c r="U448" s="42"/>
      <c r="V448" s="39"/>
      <c r="W448" s="39"/>
      <c r="X448" s="39"/>
      <c r="Y448" s="39"/>
      <c r="Z448" s="39"/>
      <c r="AA448" s="39"/>
      <c r="AB448" s="39"/>
      <c r="AC448" s="39"/>
      <c r="AD448" s="39"/>
      <c r="AG448" s="40"/>
      <c r="AH448" s="38"/>
      <c r="AI448" s="39"/>
      <c r="AJ448" s="39"/>
      <c r="AK448" s="42"/>
      <c r="AL448" s="42"/>
      <c r="AM448" s="42"/>
      <c r="AN448" s="42"/>
      <c r="AO448" s="39"/>
      <c r="AP448" s="39"/>
      <c r="AQ448" s="39"/>
      <c r="AR448" s="39"/>
      <c r="AS448" s="39"/>
      <c r="AT448" s="39"/>
      <c r="AU448" s="39"/>
      <c r="AV448" s="39"/>
      <c r="AW448" s="39"/>
    </row>
    <row r="449" spans="1:49" s="1" customFormat="1" ht="25.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40"/>
      <c r="O449" s="38"/>
      <c r="P449" s="39"/>
      <c r="Q449" s="39"/>
      <c r="R449" s="42"/>
      <c r="S449" s="42"/>
      <c r="T449" s="42"/>
      <c r="U449" s="42"/>
      <c r="V449" s="39"/>
      <c r="W449" s="39"/>
      <c r="X449" s="39"/>
      <c r="Y449" s="39"/>
      <c r="Z449" s="39"/>
      <c r="AA449" s="39"/>
      <c r="AB449" s="39"/>
      <c r="AC449" s="39"/>
      <c r="AD449" s="39"/>
      <c r="AG449" s="40"/>
      <c r="AH449" s="38"/>
      <c r="AI449" s="39"/>
      <c r="AJ449" s="39"/>
      <c r="AK449" s="42"/>
      <c r="AL449" s="42"/>
      <c r="AM449" s="42"/>
      <c r="AN449" s="42"/>
      <c r="AO449" s="39"/>
      <c r="AP449" s="39"/>
      <c r="AQ449" s="39"/>
      <c r="AR449" s="39"/>
      <c r="AS449" s="39"/>
      <c r="AT449" s="39"/>
      <c r="AU449" s="39"/>
      <c r="AV449" s="39"/>
      <c r="AW449" s="39"/>
    </row>
    <row r="450" spans="1:49" s="1" customFormat="1" ht="25.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40"/>
      <c r="O450" s="38"/>
      <c r="P450" s="39"/>
      <c r="Q450" s="39"/>
      <c r="R450" s="42"/>
      <c r="S450" s="42"/>
      <c r="T450" s="42"/>
      <c r="U450" s="42"/>
      <c r="V450" s="39"/>
      <c r="W450" s="39"/>
      <c r="X450" s="39"/>
      <c r="Y450" s="39"/>
      <c r="Z450" s="39"/>
      <c r="AA450" s="39"/>
      <c r="AB450" s="39"/>
      <c r="AC450" s="39"/>
      <c r="AD450" s="39"/>
      <c r="AG450" s="40"/>
      <c r="AH450" s="38"/>
      <c r="AI450" s="39"/>
      <c r="AJ450" s="39"/>
      <c r="AK450" s="42"/>
      <c r="AL450" s="42"/>
      <c r="AM450" s="42"/>
      <c r="AN450" s="42"/>
      <c r="AO450" s="39"/>
      <c r="AP450" s="39"/>
      <c r="AQ450" s="39"/>
      <c r="AR450" s="39"/>
      <c r="AS450" s="39"/>
      <c r="AT450" s="39"/>
      <c r="AU450" s="39"/>
      <c r="AV450" s="39"/>
      <c r="AW450" s="39"/>
    </row>
    <row r="451" spans="1:49" s="1" customFormat="1" ht="25.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40"/>
      <c r="O451" s="38"/>
      <c r="P451" s="39"/>
      <c r="Q451" s="39"/>
      <c r="R451" s="42"/>
      <c r="S451" s="42"/>
      <c r="T451" s="42"/>
      <c r="U451" s="42"/>
      <c r="V451" s="39"/>
      <c r="W451" s="39"/>
      <c r="X451" s="39"/>
      <c r="Y451" s="39"/>
      <c r="Z451" s="39"/>
      <c r="AA451" s="39"/>
      <c r="AB451" s="39"/>
      <c r="AC451" s="39"/>
      <c r="AD451" s="39"/>
      <c r="AG451" s="40"/>
      <c r="AH451" s="38"/>
      <c r="AI451" s="39"/>
      <c r="AJ451" s="39"/>
      <c r="AK451" s="42"/>
      <c r="AL451" s="42"/>
      <c r="AM451" s="42"/>
      <c r="AN451" s="42"/>
      <c r="AO451" s="39"/>
      <c r="AP451" s="39"/>
      <c r="AQ451" s="39"/>
      <c r="AR451" s="39"/>
      <c r="AS451" s="39"/>
      <c r="AT451" s="39"/>
      <c r="AU451" s="39"/>
      <c r="AV451" s="39"/>
      <c r="AW451" s="39"/>
    </row>
    <row r="452" spans="1:49" s="1" customFormat="1" ht="25.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188"/>
      <c r="O452" s="188"/>
      <c r="P452" s="39"/>
      <c r="Q452" s="39"/>
      <c r="R452" s="39"/>
      <c r="S452" s="39"/>
      <c r="T452" s="39"/>
      <c r="U452" s="39"/>
      <c r="V452" s="42"/>
      <c r="W452" s="42"/>
      <c r="X452" s="42"/>
      <c r="Y452" s="42"/>
      <c r="Z452" s="39"/>
      <c r="AA452" s="39"/>
      <c r="AB452" s="39"/>
      <c r="AC452" s="39"/>
      <c r="AD452" s="39"/>
      <c r="AG452" s="188"/>
      <c r="AH452" s="188"/>
      <c r="AI452" s="39"/>
      <c r="AJ452" s="39"/>
      <c r="AK452" s="39"/>
      <c r="AL452" s="39"/>
      <c r="AM452" s="39"/>
      <c r="AN452" s="39"/>
      <c r="AO452" s="42"/>
      <c r="AP452" s="42"/>
      <c r="AQ452" s="42"/>
      <c r="AR452" s="42"/>
      <c r="AS452" s="39"/>
      <c r="AT452" s="39"/>
      <c r="AU452" s="39"/>
      <c r="AV452" s="39"/>
      <c r="AW452" s="39"/>
    </row>
    <row r="453" spans="1:49" s="1" customFormat="1" ht="25.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40"/>
      <c r="O453" s="38"/>
      <c r="P453" s="44"/>
      <c r="Q453" s="39"/>
      <c r="R453" s="44"/>
      <c r="S453" s="44"/>
      <c r="T453" s="39"/>
      <c r="U453" s="39"/>
      <c r="V453" s="45"/>
      <c r="W453" s="45"/>
      <c r="X453" s="42"/>
      <c r="Y453" s="42"/>
      <c r="Z453" s="39"/>
      <c r="AA453" s="39"/>
      <c r="AB453" s="39"/>
      <c r="AC453" s="39"/>
      <c r="AD453" s="39"/>
      <c r="AG453" s="40"/>
      <c r="AH453" s="38"/>
      <c r="AI453" s="39"/>
      <c r="AJ453" s="39"/>
      <c r="AK453" s="39"/>
      <c r="AL453" s="39"/>
      <c r="AM453" s="39"/>
      <c r="AN453" s="39"/>
      <c r="AO453" s="42"/>
      <c r="AP453" s="42"/>
      <c r="AQ453" s="42"/>
      <c r="AR453" s="42"/>
      <c r="AS453" s="39"/>
      <c r="AT453" s="39"/>
      <c r="AU453" s="39"/>
      <c r="AV453" s="39"/>
      <c r="AW453" s="39"/>
    </row>
    <row r="454" spans="1:49" s="1" customFormat="1" ht="25.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40"/>
      <c r="O454" s="38"/>
      <c r="P454" s="44"/>
      <c r="Q454" s="39"/>
      <c r="R454" s="44"/>
      <c r="S454" s="44"/>
      <c r="T454" s="39"/>
      <c r="U454" s="39"/>
      <c r="V454" s="45"/>
      <c r="W454" s="45"/>
      <c r="X454" s="42"/>
      <c r="Y454" s="42"/>
      <c r="Z454" s="39"/>
      <c r="AA454" s="39"/>
      <c r="AB454" s="39"/>
      <c r="AC454" s="39"/>
      <c r="AD454" s="39"/>
      <c r="AG454" s="40"/>
      <c r="AH454" s="38"/>
      <c r="AI454" s="39"/>
      <c r="AJ454" s="39"/>
      <c r="AK454" s="39"/>
      <c r="AL454" s="39"/>
      <c r="AM454" s="39"/>
      <c r="AN454" s="39"/>
      <c r="AO454" s="42"/>
      <c r="AP454" s="42"/>
      <c r="AQ454" s="42"/>
      <c r="AR454" s="42"/>
      <c r="AS454" s="39"/>
      <c r="AT454" s="39"/>
      <c r="AU454" s="39"/>
      <c r="AV454" s="39"/>
      <c r="AW454" s="39"/>
    </row>
    <row r="455" spans="1:49" s="1" customFormat="1" ht="25.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40"/>
      <c r="O455" s="38"/>
      <c r="P455" s="44"/>
      <c r="Q455" s="39"/>
      <c r="R455" s="44"/>
      <c r="S455" s="44"/>
      <c r="T455" s="39"/>
      <c r="U455" s="39"/>
      <c r="V455" s="45"/>
      <c r="W455" s="45"/>
      <c r="X455" s="42"/>
      <c r="Y455" s="42"/>
      <c r="Z455" s="39"/>
      <c r="AA455" s="39"/>
      <c r="AB455" s="39"/>
      <c r="AC455" s="39"/>
      <c r="AD455" s="39"/>
      <c r="AG455" s="40"/>
      <c r="AH455" s="38"/>
      <c r="AI455" s="39"/>
      <c r="AJ455" s="39"/>
      <c r="AK455" s="39"/>
      <c r="AL455" s="39"/>
      <c r="AM455" s="39"/>
      <c r="AN455" s="39"/>
      <c r="AO455" s="42"/>
      <c r="AP455" s="42"/>
      <c r="AQ455" s="42"/>
      <c r="AR455" s="42"/>
      <c r="AS455" s="39"/>
      <c r="AT455" s="39"/>
      <c r="AU455" s="39"/>
      <c r="AV455" s="39"/>
      <c r="AW455" s="39"/>
    </row>
    <row r="456" spans="1:49" s="1" customFormat="1" ht="25.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40"/>
      <c r="O456" s="38"/>
      <c r="P456" s="44"/>
      <c r="Q456" s="39"/>
      <c r="R456" s="44"/>
      <c r="S456" s="44"/>
      <c r="T456" s="39"/>
      <c r="U456" s="39"/>
      <c r="V456" s="45"/>
      <c r="W456" s="45"/>
      <c r="X456" s="42"/>
      <c r="Y456" s="42"/>
      <c r="Z456" s="39"/>
      <c r="AA456" s="39"/>
      <c r="AB456" s="39"/>
      <c r="AC456" s="39"/>
      <c r="AD456" s="39"/>
      <c r="AG456" s="40"/>
      <c r="AH456" s="38"/>
      <c r="AI456" s="39"/>
      <c r="AJ456" s="39"/>
      <c r="AK456" s="39"/>
      <c r="AL456" s="39"/>
      <c r="AM456" s="39"/>
      <c r="AN456" s="39"/>
      <c r="AO456" s="42"/>
      <c r="AP456" s="42"/>
      <c r="AQ456" s="42"/>
      <c r="AR456" s="42"/>
      <c r="AS456" s="39"/>
      <c r="AT456" s="39"/>
      <c r="AU456" s="39"/>
      <c r="AV456" s="39"/>
      <c r="AW456" s="39"/>
    </row>
    <row r="457" spans="1:49" s="1" customFormat="1" ht="25.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40"/>
      <c r="O457" s="38"/>
      <c r="P457" s="44"/>
      <c r="Q457" s="39"/>
      <c r="R457" s="44"/>
      <c r="S457" s="44"/>
      <c r="T457" s="39"/>
      <c r="U457" s="39"/>
      <c r="V457" s="45"/>
      <c r="W457" s="45"/>
      <c r="X457" s="42"/>
      <c r="Y457" s="42"/>
      <c r="Z457" s="39"/>
      <c r="AA457" s="39"/>
      <c r="AB457" s="39"/>
      <c r="AC457" s="39"/>
      <c r="AD457" s="39"/>
      <c r="AG457" s="40"/>
      <c r="AH457" s="38"/>
      <c r="AI457" s="39"/>
      <c r="AJ457" s="39"/>
      <c r="AK457" s="39"/>
      <c r="AL457" s="39"/>
      <c r="AM457" s="39"/>
      <c r="AN457" s="39"/>
      <c r="AO457" s="42"/>
      <c r="AP457" s="42"/>
      <c r="AQ457" s="42"/>
      <c r="AR457" s="42"/>
      <c r="AS457" s="39"/>
      <c r="AT457" s="39"/>
      <c r="AU457" s="39"/>
      <c r="AV457" s="39"/>
      <c r="AW457" s="39"/>
    </row>
    <row r="458" spans="1:49" s="1" customFormat="1" ht="25.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40"/>
      <c r="O458" s="38"/>
      <c r="P458" s="44"/>
      <c r="Q458" s="39"/>
      <c r="R458" s="44"/>
      <c r="S458" s="44"/>
      <c r="T458" s="39"/>
      <c r="U458" s="39"/>
      <c r="V458" s="45"/>
      <c r="W458" s="45"/>
      <c r="X458" s="42"/>
      <c r="Y458" s="42"/>
      <c r="Z458" s="39"/>
      <c r="AA458" s="39"/>
      <c r="AB458" s="39"/>
      <c r="AC458" s="39"/>
      <c r="AD458" s="39"/>
      <c r="AG458" s="40"/>
      <c r="AH458" s="38"/>
      <c r="AI458" s="39"/>
      <c r="AJ458" s="39"/>
      <c r="AK458" s="39"/>
      <c r="AL458" s="39"/>
      <c r="AM458" s="39"/>
      <c r="AN458" s="39"/>
      <c r="AO458" s="42"/>
      <c r="AP458" s="42"/>
      <c r="AQ458" s="42"/>
      <c r="AR458" s="42"/>
      <c r="AS458" s="39"/>
      <c r="AT458" s="39"/>
      <c r="AU458" s="39"/>
      <c r="AV458" s="39"/>
      <c r="AW458" s="39"/>
    </row>
    <row r="459" spans="1:49" s="1" customFormat="1" ht="25.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40"/>
      <c r="O459" s="38"/>
      <c r="P459" s="44"/>
      <c r="Q459" s="39"/>
      <c r="R459" s="44"/>
      <c r="S459" s="44"/>
      <c r="T459" s="39"/>
      <c r="U459" s="39"/>
      <c r="V459" s="45"/>
      <c r="W459" s="45"/>
      <c r="X459" s="42"/>
      <c r="Y459" s="42"/>
      <c r="Z459" s="39"/>
      <c r="AA459" s="39"/>
      <c r="AB459" s="39"/>
      <c r="AC459" s="39"/>
      <c r="AD459" s="39"/>
      <c r="AG459" s="40"/>
      <c r="AH459" s="38"/>
      <c r="AI459" s="39"/>
      <c r="AJ459" s="39"/>
      <c r="AK459" s="39"/>
      <c r="AL459" s="39"/>
      <c r="AM459" s="39"/>
      <c r="AN459" s="39"/>
      <c r="AO459" s="42"/>
      <c r="AP459" s="42"/>
      <c r="AQ459" s="42"/>
      <c r="AR459" s="42"/>
      <c r="AS459" s="39"/>
      <c r="AT459" s="39"/>
      <c r="AU459" s="39"/>
      <c r="AV459" s="39"/>
      <c r="AW459" s="39"/>
    </row>
    <row r="460" spans="1:49" s="1" customFormat="1" ht="25.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0"/>
      <c r="O460" s="38"/>
      <c r="P460" s="44"/>
      <c r="Q460" s="39"/>
      <c r="R460" s="44"/>
      <c r="S460" s="44"/>
      <c r="T460" s="39"/>
      <c r="U460" s="39"/>
      <c r="V460" s="45"/>
      <c r="W460" s="45"/>
      <c r="X460" s="42"/>
      <c r="Y460" s="42"/>
      <c r="Z460" s="39"/>
      <c r="AA460" s="39"/>
      <c r="AB460" s="39"/>
      <c r="AC460" s="39"/>
      <c r="AD460" s="39"/>
      <c r="AG460" s="40"/>
      <c r="AH460" s="38"/>
      <c r="AI460" s="39"/>
      <c r="AJ460" s="39"/>
      <c r="AK460" s="39"/>
      <c r="AL460" s="39"/>
      <c r="AM460" s="39"/>
      <c r="AN460" s="39"/>
      <c r="AO460" s="42"/>
      <c r="AP460" s="42"/>
      <c r="AQ460" s="42"/>
      <c r="AR460" s="42"/>
      <c r="AS460" s="39"/>
      <c r="AT460" s="39"/>
      <c r="AU460" s="39"/>
      <c r="AV460" s="39"/>
      <c r="AW460" s="39"/>
    </row>
    <row r="461" spans="1:49" s="1" customFormat="1" ht="25.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0"/>
      <c r="O461" s="38"/>
      <c r="P461" s="44"/>
      <c r="Q461" s="39"/>
      <c r="R461" s="44"/>
      <c r="S461" s="44"/>
      <c r="T461" s="39"/>
      <c r="U461" s="39"/>
      <c r="V461" s="45"/>
      <c r="W461" s="45"/>
      <c r="X461" s="42"/>
      <c r="Y461" s="42"/>
      <c r="Z461" s="39"/>
      <c r="AA461" s="39"/>
      <c r="AB461" s="39"/>
      <c r="AC461" s="39"/>
      <c r="AD461" s="39"/>
      <c r="AG461" s="40"/>
      <c r="AH461" s="38"/>
      <c r="AI461" s="39"/>
      <c r="AJ461" s="39"/>
      <c r="AK461" s="39"/>
      <c r="AL461" s="39"/>
      <c r="AM461" s="39"/>
      <c r="AN461" s="39"/>
      <c r="AO461" s="42"/>
      <c r="AP461" s="42"/>
      <c r="AQ461" s="42"/>
      <c r="AR461" s="42"/>
      <c r="AS461" s="39"/>
      <c r="AT461" s="39"/>
      <c r="AU461" s="39"/>
      <c r="AV461" s="39"/>
      <c r="AW461" s="39"/>
    </row>
    <row r="462" spans="1:49" s="1" customFormat="1" ht="25.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0"/>
      <c r="O462" s="38"/>
      <c r="P462" s="44"/>
      <c r="Q462" s="39"/>
      <c r="R462" s="44"/>
      <c r="S462" s="44"/>
      <c r="T462" s="39"/>
      <c r="U462" s="39"/>
      <c r="V462" s="45"/>
      <c r="W462" s="45"/>
      <c r="X462" s="42"/>
      <c r="Y462" s="42"/>
      <c r="Z462" s="39"/>
      <c r="AA462" s="39"/>
      <c r="AB462" s="39"/>
      <c r="AC462" s="39"/>
      <c r="AD462" s="39"/>
      <c r="AG462" s="40"/>
      <c r="AH462" s="38"/>
      <c r="AI462" s="39"/>
      <c r="AJ462" s="39"/>
      <c r="AK462" s="39"/>
      <c r="AL462" s="39"/>
      <c r="AM462" s="39"/>
      <c r="AN462" s="39"/>
      <c r="AO462" s="42"/>
      <c r="AP462" s="42"/>
      <c r="AQ462" s="42"/>
      <c r="AR462" s="42"/>
      <c r="AS462" s="39"/>
      <c r="AT462" s="39"/>
      <c r="AU462" s="39"/>
      <c r="AV462" s="39"/>
      <c r="AW462" s="39"/>
    </row>
    <row r="463" spans="1:49" s="1" customFormat="1" ht="25.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0"/>
      <c r="O463" s="38"/>
      <c r="P463" s="44"/>
      <c r="Q463" s="39"/>
      <c r="R463" s="44"/>
      <c r="S463" s="44"/>
      <c r="T463" s="39"/>
      <c r="U463" s="39"/>
      <c r="V463" s="45"/>
      <c r="W463" s="45"/>
      <c r="X463" s="42"/>
      <c r="Y463" s="42"/>
      <c r="Z463" s="39"/>
      <c r="AA463" s="39"/>
      <c r="AB463" s="39"/>
      <c r="AC463" s="39"/>
      <c r="AD463" s="39"/>
      <c r="AG463" s="40"/>
      <c r="AH463" s="38"/>
      <c r="AI463" s="39"/>
      <c r="AJ463" s="39"/>
      <c r="AK463" s="39"/>
      <c r="AL463" s="39"/>
      <c r="AM463" s="39"/>
      <c r="AN463" s="39"/>
      <c r="AO463" s="42"/>
      <c r="AP463" s="42"/>
      <c r="AQ463" s="42"/>
      <c r="AR463" s="42"/>
      <c r="AS463" s="39"/>
      <c r="AT463" s="39"/>
      <c r="AU463" s="39"/>
      <c r="AV463" s="39"/>
      <c r="AW463" s="39"/>
    </row>
    <row r="464" spans="1:49" s="1" customFormat="1" ht="25.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0"/>
      <c r="O464" s="38"/>
      <c r="P464" s="44"/>
      <c r="Q464" s="39"/>
      <c r="R464" s="44"/>
      <c r="S464" s="44"/>
      <c r="T464" s="39"/>
      <c r="U464" s="39"/>
      <c r="V464" s="45"/>
      <c r="W464" s="45"/>
      <c r="X464" s="42"/>
      <c r="Y464" s="42"/>
      <c r="Z464" s="39"/>
      <c r="AA464" s="39"/>
      <c r="AB464" s="39"/>
      <c r="AC464" s="39"/>
      <c r="AD464" s="39"/>
      <c r="AG464" s="40"/>
      <c r="AH464" s="38"/>
      <c r="AI464" s="39"/>
      <c r="AJ464" s="39"/>
      <c r="AK464" s="39"/>
      <c r="AL464" s="39"/>
      <c r="AM464" s="39"/>
      <c r="AN464" s="39"/>
      <c r="AO464" s="42"/>
      <c r="AP464" s="42"/>
      <c r="AQ464" s="42"/>
      <c r="AR464" s="42"/>
      <c r="AS464" s="39"/>
      <c r="AT464" s="39"/>
      <c r="AU464" s="39"/>
      <c r="AV464" s="39"/>
      <c r="AW464" s="39"/>
    </row>
    <row r="465" spans="1:49" s="1" customFormat="1" ht="25.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40"/>
      <c r="O465" s="38"/>
      <c r="P465" s="44"/>
      <c r="Q465" s="39"/>
      <c r="R465" s="44"/>
      <c r="S465" s="44"/>
      <c r="T465" s="39"/>
      <c r="U465" s="39"/>
      <c r="V465" s="45"/>
      <c r="W465" s="45"/>
      <c r="X465" s="42"/>
      <c r="Y465" s="42"/>
      <c r="Z465" s="39"/>
      <c r="AA465" s="39"/>
      <c r="AB465" s="39"/>
      <c r="AC465" s="39"/>
      <c r="AD465" s="39"/>
      <c r="AG465" s="40"/>
      <c r="AH465" s="38"/>
      <c r="AI465" s="39"/>
      <c r="AJ465" s="39"/>
      <c r="AK465" s="39"/>
      <c r="AL465" s="39"/>
      <c r="AM465" s="39"/>
      <c r="AN465" s="39"/>
      <c r="AO465" s="42"/>
      <c r="AP465" s="42"/>
      <c r="AQ465" s="42"/>
      <c r="AR465" s="42"/>
      <c r="AS465" s="39"/>
      <c r="AT465" s="39"/>
      <c r="AU465" s="39"/>
      <c r="AV465" s="39"/>
      <c r="AW465" s="39"/>
    </row>
    <row r="466" spans="1:49" s="1" customFormat="1" ht="25.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40"/>
      <c r="O466" s="38"/>
      <c r="P466" s="44"/>
      <c r="Q466" s="39"/>
      <c r="R466" s="44"/>
      <c r="S466" s="44"/>
      <c r="T466" s="39"/>
      <c r="U466" s="39"/>
      <c r="V466" s="45"/>
      <c r="W466" s="45"/>
      <c r="X466" s="42"/>
      <c r="Y466" s="42"/>
      <c r="Z466" s="39"/>
      <c r="AA466" s="39"/>
      <c r="AB466" s="39"/>
      <c r="AC466" s="39"/>
      <c r="AD466" s="39"/>
      <c r="AG466" s="40"/>
      <c r="AH466" s="38"/>
      <c r="AI466" s="39"/>
      <c r="AJ466" s="39"/>
      <c r="AK466" s="39"/>
      <c r="AL466" s="39"/>
      <c r="AM466" s="39"/>
      <c r="AN466" s="39"/>
      <c r="AO466" s="42"/>
      <c r="AP466" s="42"/>
      <c r="AQ466" s="42"/>
      <c r="AR466" s="42"/>
      <c r="AS466" s="39"/>
      <c r="AT466" s="39"/>
      <c r="AU466" s="39"/>
      <c r="AV466" s="39"/>
      <c r="AW466" s="39"/>
    </row>
    <row r="467" spans="1:49" s="1" customFormat="1" ht="25.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40"/>
      <c r="O467" s="38"/>
      <c r="P467" s="44"/>
      <c r="Q467" s="39"/>
      <c r="R467" s="44"/>
      <c r="S467" s="44"/>
      <c r="T467" s="39"/>
      <c r="U467" s="39"/>
      <c r="V467" s="45"/>
      <c r="W467" s="45"/>
      <c r="X467" s="42"/>
      <c r="Y467" s="42"/>
      <c r="Z467" s="39"/>
      <c r="AA467" s="39"/>
      <c r="AB467" s="39"/>
      <c r="AC467" s="39"/>
      <c r="AD467" s="39"/>
      <c r="AG467" s="40"/>
      <c r="AH467" s="38"/>
      <c r="AI467" s="39"/>
      <c r="AJ467" s="39"/>
      <c r="AK467" s="39"/>
      <c r="AL467" s="39"/>
      <c r="AM467" s="39"/>
      <c r="AN467" s="39"/>
      <c r="AO467" s="42"/>
      <c r="AP467" s="42"/>
      <c r="AQ467" s="42"/>
      <c r="AR467" s="42"/>
      <c r="AS467" s="39"/>
      <c r="AT467" s="39"/>
      <c r="AU467" s="39"/>
      <c r="AV467" s="39"/>
      <c r="AW467" s="39"/>
    </row>
    <row r="468" spans="1:49" s="1" customFormat="1" ht="25.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40"/>
      <c r="O468" s="38"/>
      <c r="P468" s="44"/>
      <c r="Q468" s="39"/>
      <c r="R468" s="44"/>
      <c r="S468" s="44"/>
      <c r="T468" s="39"/>
      <c r="U468" s="39"/>
      <c r="V468" s="45"/>
      <c r="W468" s="45"/>
      <c r="X468" s="42"/>
      <c r="Y468" s="42"/>
      <c r="Z468" s="39"/>
      <c r="AA468" s="39"/>
      <c r="AB468" s="39"/>
      <c r="AC468" s="39"/>
      <c r="AD468" s="39"/>
      <c r="AG468" s="40"/>
      <c r="AH468" s="38"/>
      <c r="AI468" s="39"/>
      <c r="AJ468" s="39"/>
      <c r="AK468" s="39"/>
      <c r="AL468" s="39"/>
      <c r="AM468" s="39"/>
      <c r="AN468" s="39"/>
      <c r="AO468" s="42"/>
      <c r="AP468" s="42"/>
      <c r="AQ468" s="42"/>
      <c r="AR468" s="42"/>
      <c r="AS468" s="39"/>
      <c r="AT468" s="39"/>
      <c r="AU468" s="39"/>
      <c r="AV468" s="39"/>
      <c r="AW468" s="39"/>
    </row>
    <row r="469" spans="1:49" s="1" customFormat="1" ht="25.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40"/>
      <c r="O469" s="38"/>
      <c r="P469" s="44"/>
      <c r="Q469" s="39"/>
      <c r="R469" s="44"/>
      <c r="S469" s="44"/>
      <c r="T469" s="39"/>
      <c r="U469" s="39"/>
      <c r="V469" s="45"/>
      <c r="W469" s="45"/>
      <c r="X469" s="42"/>
      <c r="Y469" s="42"/>
      <c r="Z469" s="39"/>
      <c r="AA469" s="39"/>
      <c r="AB469" s="39"/>
      <c r="AC469" s="39"/>
      <c r="AD469" s="39"/>
      <c r="AG469" s="40"/>
      <c r="AH469" s="38"/>
      <c r="AI469" s="39"/>
      <c r="AJ469" s="39"/>
      <c r="AK469" s="39"/>
      <c r="AL469" s="39"/>
      <c r="AM469" s="39"/>
      <c r="AN469" s="39"/>
      <c r="AO469" s="42"/>
      <c r="AP469" s="42"/>
      <c r="AQ469" s="42"/>
      <c r="AR469" s="42"/>
      <c r="AS469" s="39"/>
      <c r="AT469" s="39"/>
      <c r="AU469" s="39"/>
      <c r="AV469" s="39"/>
      <c r="AW469" s="39"/>
    </row>
    <row r="470" spans="1:49" s="1" customFormat="1" ht="25.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40"/>
      <c r="O470" s="38"/>
      <c r="P470" s="44"/>
      <c r="Q470" s="39"/>
      <c r="R470" s="44"/>
      <c r="S470" s="44"/>
      <c r="T470" s="39"/>
      <c r="U470" s="39"/>
      <c r="V470" s="45"/>
      <c r="W470" s="45"/>
      <c r="X470" s="42"/>
      <c r="Y470" s="42"/>
      <c r="Z470" s="39"/>
      <c r="AA470" s="39"/>
      <c r="AB470" s="39"/>
      <c r="AC470" s="39"/>
      <c r="AD470" s="39"/>
      <c r="AG470" s="40"/>
      <c r="AH470" s="38"/>
      <c r="AI470" s="39"/>
      <c r="AJ470" s="39"/>
      <c r="AK470" s="39"/>
      <c r="AL470" s="39"/>
      <c r="AM470" s="39"/>
      <c r="AN470" s="39"/>
      <c r="AO470" s="42"/>
      <c r="AP470" s="42"/>
      <c r="AQ470" s="42"/>
      <c r="AR470" s="42"/>
      <c r="AS470" s="39"/>
      <c r="AT470" s="39"/>
      <c r="AU470" s="39"/>
      <c r="AV470" s="39"/>
      <c r="AW470" s="39"/>
    </row>
    <row r="471" spans="1:49" s="1" customFormat="1" ht="25.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0"/>
      <c r="O471" s="38"/>
      <c r="P471" s="44"/>
      <c r="Q471" s="39"/>
      <c r="R471" s="44"/>
      <c r="S471" s="44"/>
      <c r="T471" s="39"/>
      <c r="U471" s="39"/>
      <c r="V471" s="45"/>
      <c r="W471" s="45"/>
      <c r="X471" s="42"/>
      <c r="Y471" s="42"/>
      <c r="Z471" s="39"/>
      <c r="AA471" s="39"/>
      <c r="AB471" s="39"/>
      <c r="AC471" s="39"/>
      <c r="AD471" s="39"/>
      <c r="AG471" s="40"/>
      <c r="AH471" s="38"/>
      <c r="AI471" s="39"/>
      <c r="AJ471" s="39"/>
      <c r="AK471" s="39"/>
      <c r="AL471" s="39"/>
      <c r="AM471" s="39"/>
      <c r="AN471" s="39"/>
      <c r="AO471" s="42"/>
      <c r="AP471" s="42"/>
      <c r="AQ471" s="42"/>
      <c r="AR471" s="42"/>
      <c r="AS471" s="39"/>
      <c r="AT471" s="39"/>
      <c r="AU471" s="39"/>
      <c r="AV471" s="39"/>
      <c r="AW471" s="39"/>
    </row>
    <row r="472" spans="1:49" s="1" customFormat="1" ht="25.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40"/>
      <c r="O472" s="38"/>
      <c r="P472" s="44"/>
      <c r="Q472" s="39"/>
      <c r="R472" s="44"/>
      <c r="S472" s="44"/>
      <c r="T472" s="39"/>
      <c r="U472" s="39"/>
      <c r="V472" s="45"/>
      <c r="W472" s="45"/>
      <c r="X472" s="42"/>
      <c r="Y472" s="42"/>
      <c r="Z472" s="39"/>
      <c r="AA472" s="39"/>
      <c r="AB472" s="39"/>
      <c r="AC472" s="39"/>
      <c r="AD472" s="39"/>
      <c r="AG472" s="40"/>
      <c r="AH472" s="38"/>
      <c r="AI472" s="39"/>
      <c r="AJ472" s="39"/>
      <c r="AK472" s="39"/>
      <c r="AL472" s="39"/>
      <c r="AM472" s="39"/>
      <c r="AN472" s="39"/>
      <c r="AO472" s="42"/>
      <c r="AP472" s="42"/>
      <c r="AQ472" s="42"/>
      <c r="AR472" s="42"/>
      <c r="AS472" s="39"/>
      <c r="AT472" s="39"/>
      <c r="AU472" s="39"/>
      <c r="AV472" s="39"/>
      <c r="AW472" s="39"/>
    </row>
    <row r="473" spans="1:49" s="1" customFormat="1" ht="25.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40"/>
      <c r="O473" s="38"/>
      <c r="P473" s="44"/>
      <c r="Q473" s="39"/>
      <c r="R473" s="44"/>
      <c r="S473" s="44"/>
      <c r="T473" s="39"/>
      <c r="U473" s="39"/>
      <c r="V473" s="45"/>
      <c r="W473" s="45"/>
      <c r="X473" s="42"/>
      <c r="Y473" s="42"/>
      <c r="Z473" s="39"/>
      <c r="AA473" s="39"/>
      <c r="AB473" s="39"/>
      <c r="AC473" s="39"/>
      <c r="AD473" s="39"/>
      <c r="AG473" s="40"/>
      <c r="AH473" s="38"/>
      <c r="AI473" s="39"/>
      <c r="AJ473" s="39"/>
      <c r="AK473" s="39"/>
      <c r="AL473" s="39"/>
      <c r="AM473" s="39"/>
      <c r="AN473" s="39"/>
      <c r="AO473" s="42"/>
      <c r="AP473" s="42"/>
      <c r="AQ473" s="42"/>
      <c r="AR473" s="42"/>
      <c r="AS473" s="39"/>
      <c r="AT473" s="39"/>
      <c r="AU473" s="39"/>
      <c r="AV473" s="39"/>
      <c r="AW473" s="39"/>
    </row>
    <row r="474" spans="1:49" s="1" customFormat="1" ht="25.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0"/>
      <c r="O474" s="38"/>
      <c r="P474" s="44"/>
      <c r="Q474" s="39"/>
      <c r="R474" s="44"/>
      <c r="S474" s="44"/>
      <c r="T474" s="39"/>
      <c r="U474" s="39"/>
      <c r="V474" s="45"/>
      <c r="W474" s="45"/>
      <c r="X474" s="42"/>
      <c r="Y474" s="42"/>
      <c r="Z474" s="39"/>
      <c r="AA474" s="39"/>
      <c r="AB474" s="39"/>
      <c r="AC474" s="39"/>
      <c r="AD474" s="39"/>
      <c r="AG474" s="40"/>
      <c r="AH474" s="38"/>
      <c r="AI474" s="39"/>
      <c r="AJ474" s="39"/>
      <c r="AK474" s="39"/>
      <c r="AL474" s="39"/>
      <c r="AM474" s="39"/>
      <c r="AN474" s="39"/>
      <c r="AO474" s="42"/>
      <c r="AP474" s="42"/>
      <c r="AQ474" s="42"/>
      <c r="AR474" s="42"/>
      <c r="AS474" s="39"/>
      <c r="AT474" s="39"/>
      <c r="AU474" s="39"/>
      <c r="AV474" s="39"/>
      <c r="AW474" s="39"/>
    </row>
    <row r="475" spans="1:49" s="1" customFormat="1" ht="25.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40"/>
      <c r="O475" s="38"/>
      <c r="P475" s="44"/>
      <c r="Q475" s="39"/>
      <c r="R475" s="44"/>
      <c r="S475" s="44"/>
      <c r="T475" s="39"/>
      <c r="U475" s="39"/>
      <c r="V475" s="45"/>
      <c r="W475" s="45"/>
      <c r="X475" s="42"/>
      <c r="Y475" s="42"/>
      <c r="Z475" s="39"/>
      <c r="AA475" s="39"/>
      <c r="AB475" s="39"/>
      <c r="AC475" s="39"/>
      <c r="AD475" s="39"/>
      <c r="AG475" s="40"/>
      <c r="AH475" s="38"/>
      <c r="AI475" s="39"/>
      <c r="AJ475" s="39"/>
      <c r="AK475" s="39"/>
      <c r="AL475" s="39"/>
      <c r="AM475" s="39"/>
      <c r="AN475" s="39"/>
      <c r="AO475" s="42"/>
      <c r="AP475" s="42"/>
      <c r="AQ475" s="42"/>
      <c r="AR475" s="42"/>
      <c r="AS475" s="39"/>
      <c r="AT475" s="39"/>
      <c r="AU475" s="39"/>
      <c r="AV475" s="39"/>
      <c r="AW475" s="39"/>
    </row>
    <row r="476" spans="1:49" s="1" customFormat="1" ht="25.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40"/>
      <c r="O476" s="38"/>
      <c r="P476" s="44"/>
      <c r="Q476" s="39"/>
      <c r="R476" s="44"/>
      <c r="S476" s="44"/>
      <c r="T476" s="39"/>
      <c r="U476" s="39"/>
      <c r="V476" s="45"/>
      <c r="W476" s="45"/>
      <c r="X476" s="42"/>
      <c r="Y476" s="42"/>
      <c r="Z476" s="39"/>
      <c r="AA476" s="39"/>
      <c r="AB476" s="39"/>
      <c r="AC476" s="39"/>
      <c r="AD476" s="39"/>
      <c r="AG476" s="40"/>
      <c r="AH476" s="38"/>
      <c r="AI476" s="39"/>
      <c r="AJ476" s="39"/>
      <c r="AK476" s="39"/>
      <c r="AL476" s="39"/>
      <c r="AM476" s="39"/>
      <c r="AN476" s="39"/>
      <c r="AO476" s="42"/>
      <c r="AP476" s="42"/>
      <c r="AQ476" s="42"/>
      <c r="AR476" s="42"/>
      <c r="AS476" s="39"/>
      <c r="AT476" s="39"/>
      <c r="AU476" s="39"/>
      <c r="AV476" s="39"/>
      <c r="AW476" s="39"/>
    </row>
    <row r="477" spans="1:49" s="1" customFormat="1" ht="25.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40"/>
      <c r="O477" s="38"/>
      <c r="P477" s="44"/>
      <c r="Q477" s="39"/>
      <c r="R477" s="44"/>
      <c r="S477" s="44"/>
      <c r="T477" s="39"/>
      <c r="U477" s="39"/>
      <c r="V477" s="45"/>
      <c r="W477" s="45"/>
      <c r="X477" s="42"/>
      <c r="Y477" s="42"/>
      <c r="Z477" s="39"/>
      <c r="AA477" s="39"/>
      <c r="AB477" s="39"/>
      <c r="AC477" s="39"/>
      <c r="AD477" s="39"/>
      <c r="AG477" s="40"/>
      <c r="AH477" s="38"/>
      <c r="AI477" s="39"/>
      <c r="AJ477" s="39"/>
      <c r="AK477" s="39"/>
      <c r="AL477" s="39"/>
      <c r="AM477" s="39"/>
      <c r="AN477" s="39"/>
      <c r="AO477" s="42"/>
      <c r="AP477" s="42"/>
      <c r="AQ477" s="42"/>
      <c r="AR477" s="42"/>
      <c r="AS477" s="39"/>
      <c r="AT477" s="39"/>
      <c r="AU477" s="39"/>
      <c r="AV477" s="39"/>
      <c r="AW477" s="39"/>
    </row>
    <row r="478" spans="1:49" s="1" customFormat="1" ht="25.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40"/>
      <c r="O478" s="38"/>
      <c r="P478" s="44"/>
      <c r="Q478" s="39"/>
      <c r="R478" s="44"/>
      <c r="S478" s="44"/>
      <c r="T478" s="39"/>
      <c r="U478" s="39"/>
      <c r="V478" s="45"/>
      <c r="W478" s="45"/>
      <c r="X478" s="42"/>
      <c r="Y478" s="42"/>
      <c r="Z478" s="39"/>
      <c r="AA478" s="39"/>
      <c r="AB478" s="39"/>
      <c r="AC478" s="39"/>
      <c r="AD478" s="39"/>
      <c r="AG478" s="40"/>
      <c r="AH478" s="38"/>
      <c r="AI478" s="39"/>
      <c r="AJ478" s="39"/>
      <c r="AK478" s="39"/>
      <c r="AL478" s="39"/>
      <c r="AM478" s="39"/>
      <c r="AN478" s="39"/>
      <c r="AO478" s="42"/>
      <c r="AP478" s="42"/>
      <c r="AQ478" s="42"/>
      <c r="AR478" s="42"/>
      <c r="AS478" s="39"/>
      <c r="AT478" s="39"/>
      <c r="AU478" s="39"/>
      <c r="AV478" s="39"/>
      <c r="AW478" s="39"/>
    </row>
    <row r="479" spans="1:49" s="1" customFormat="1" ht="25.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40"/>
      <c r="O479" s="38"/>
      <c r="P479" s="44"/>
      <c r="Q479" s="39"/>
      <c r="R479" s="44"/>
      <c r="S479" s="44"/>
      <c r="T479" s="39"/>
      <c r="U479" s="39"/>
      <c r="V479" s="45"/>
      <c r="W479" s="45"/>
      <c r="X479" s="42"/>
      <c r="Y479" s="42"/>
      <c r="Z479" s="39"/>
      <c r="AA479" s="39"/>
      <c r="AB479" s="39"/>
      <c r="AC479" s="39"/>
      <c r="AD479" s="39"/>
      <c r="AG479" s="40"/>
      <c r="AH479" s="38"/>
      <c r="AI479" s="39"/>
      <c r="AJ479" s="39"/>
      <c r="AK479" s="39"/>
      <c r="AL479" s="39"/>
      <c r="AM479" s="39"/>
      <c r="AN479" s="39"/>
      <c r="AO479" s="42"/>
      <c r="AP479" s="42"/>
      <c r="AQ479" s="42"/>
      <c r="AR479" s="42"/>
      <c r="AS479" s="39"/>
      <c r="AT479" s="39"/>
      <c r="AU479" s="39"/>
      <c r="AV479" s="39"/>
      <c r="AW479" s="39"/>
    </row>
    <row r="480" spans="1:49" s="1" customFormat="1" ht="25.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40"/>
      <c r="O480" s="38"/>
      <c r="P480" s="44"/>
      <c r="Q480" s="39"/>
      <c r="R480" s="44"/>
      <c r="S480" s="44"/>
      <c r="T480" s="39"/>
      <c r="U480" s="39"/>
      <c r="V480" s="42"/>
      <c r="W480" s="42"/>
      <c r="X480" s="42"/>
      <c r="Y480" s="42"/>
      <c r="Z480" s="39"/>
      <c r="AA480" s="39"/>
      <c r="AB480" s="39"/>
      <c r="AC480" s="39"/>
      <c r="AD480" s="39"/>
      <c r="AG480" s="40"/>
      <c r="AH480" s="38"/>
      <c r="AI480" s="39"/>
      <c r="AJ480" s="39"/>
      <c r="AK480" s="39"/>
      <c r="AL480" s="39"/>
      <c r="AM480" s="39"/>
      <c r="AN480" s="39"/>
      <c r="AO480" s="42"/>
      <c r="AP480" s="42"/>
      <c r="AQ480" s="42"/>
      <c r="AR480" s="42"/>
      <c r="AS480" s="39"/>
      <c r="AT480" s="39"/>
      <c r="AU480" s="39"/>
      <c r="AV480" s="39"/>
      <c r="AW480" s="39"/>
    </row>
    <row r="481" spans="1:49" s="1" customFormat="1" ht="25.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40"/>
      <c r="O481" s="38"/>
      <c r="P481" s="44"/>
      <c r="Q481" s="39"/>
      <c r="R481" s="44"/>
      <c r="S481" s="44"/>
      <c r="T481" s="39"/>
      <c r="U481" s="39"/>
      <c r="V481" s="42"/>
      <c r="W481" s="42"/>
      <c r="X481" s="42"/>
      <c r="Y481" s="42"/>
      <c r="Z481" s="39"/>
      <c r="AA481" s="39"/>
      <c r="AB481" s="39"/>
      <c r="AC481" s="39"/>
      <c r="AD481" s="39"/>
      <c r="AG481" s="40"/>
      <c r="AH481" s="38"/>
      <c r="AI481" s="39"/>
      <c r="AJ481" s="39"/>
      <c r="AK481" s="39"/>
      <c r="AL481" s="39"/>
      <c r="AM481" s="39"/>
      <c r="AN481" s="39"/>
      <c r="AO481" s="42"/>
      <c r="AP481" s="42"/>
      <c r="AQ481" s="42"/>
      <c r="AR481" s="42"/>
      <c r="AS481" s="39"/>
      <c r="AT481" s="39"/>
      <c r="AU481" s="39"/>
      <c r="AV481" s="39"/>
      <c r="AW481" s="39"/>
    </row>
    <row r="482" spans="1:49" s="1" customFormat="1" ht="25.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40"/>
      <c r="O482" s="38"/>
      <c r="P482" s="44"/>
      <c r="Q482" s="39"/>
      <c r="R482" s="44"/>
      <c r="S482" s="44"/>
      <c r="T482" s="39"/>
      <c r="U482" s="39"/>
      <c r="V482" s="45"/>
      <c r="W482" s="45"/>
      <c r="X482" s="42"/>
      <c r="Y482" s="42"/>
      <c r="Z482" s="39"/>
      <c r="AA482" s="39"/>
      <c r="AB482" s="39"/>
      <c r="AC482" s="39"/>
      <c r="AD482" s="39"/>
      <c r="AG482" s="40"/>
      <c r="AH482" s="38"/>
      <c r="AI482" s="39"/>
      <c r="AJ482" s="39"/>
      <c r="AK482" s="39"/>
      <c r="AL482" s="39"/>
      <c r="AM482" s="39"/>
      <c r="AN482" s="39"/>
      <c r="AO482" s="42"/>
      <c r="AP482" s="42"/>
      <c r="AQ482" s="42"/>
      <c r="AR482" s="42"/>
      <c r="AS482" s="39"/>
      <c r="AT482" s="39"/>
      <c r="AU482" s="39"/>
      <c r="AV482" s="39"/>
      <c r="AW482" s="39"/>
    </row>
    <row r="483" spans="1:49" s="1" customFormat="1" ht="25.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40"/>
      <c r="O483" s="38"/>
      <c r="P483" s="44"/>
      <c r="Q483" s="39"/>
      <c r="R483" s="44"/>
      <c r="S483" s="44"/>
      <c r="T483" s="39"/>
      <c r="U483" s="39"/>
      <c r="V483" s="45"/>
      <c r="W483" s="45"/>
      <c r="X483" s="42"/>
      <c r="Y483" s="42"/>
      <c r="Z483" s="39"/>
      <c r="AA483" s="39"/>
      <c r="AB483" s="39"/>
      <c r="AC483" s="39"/>
      <c r="AD483" s="39"/>
      <c r="AG483" s="40"/>
      <c r="AH483" s="38"/>
      <c r="AI483" s="39"/>
      <c r="AJ483" s="39"/>
      <c r="AK483" s="39"/>
      <c r="AL483" s="39"/>
      <c r="AM483" s="39"/>
      <c r="AN483" s="39"/>
      <c r="AO483" s="42"/>
      <c r="AP483" s="42"/>
      <c r="AQ483" s="42"/>
      <c r="AR483" s="42"/>
      <c r="AS483" s="39"/>
      <c r="AT483" s="39"/>
      <c r="AU483" s="39"/>
      <c r="AV483" s="39"/>
      <c r="AW483" s="39"/>
    </row>
    <row r="484" spans="1:49" s="1" customFormat="1" ht="25.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40"/>
      <c r="O484" s="38"/>
      <c r="P484" s="44"/>
      <c r="Q484" s="39"/>
      <c r="R484" s="44"/>
      <c r="S484" s="44"/>
      <c r="T484" s="39"/>
      <c r="U484" s="39"/>
      <c r="V484" s="45"/>
      <c r="W484" s="45"/>
      <c r="X484" s="42"/>
      <c r="Y484" s="42"/>
      <c r="Z484" s="39"/>
      <c r="AA484" s="39"/>
      <c r="AB484" s="39"/>
      <c r="AC484" s="39"/>
      <c r="AD484" s="39"/>
      <c r="AG484" s="40"/>
      <c r="AH484" s="38"/>
      <c r="AI484" s="39"/>
      <c r="AJ484" s="39"/>
      <c r="AK484" s="39"/>
      <c r="AL484" s="39"/>
      <c r="AM484" s="39"/>
      <c r="AN484" s="39"/>
      <c r="AO484" s="42"/>
      <c r="AP484" s="42"/>
      <c r="AQ484" s="42"/>
      <c r="AR484" s="42"/>
      <c r="AS484" s="39"/>
      <c r="AT484" s="39"/>
      <c r="AU484" s="39"/>
      <c r="AV484" s="39"/>
      <c r="AW484" s="39"/>
    </row>
    <row r="485" spans="1:49" s="1" customFormat="1" ht="25.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40"/>
      <c r="O485" s="38"/>
      <c r="P485" s="44"/>
      <c r="Q485" s="39"/>
      <c r="R485" s="44"/>
      <c r="S485" s="44"/>
      <c r="T485" s="39"/>
      <c r="U485" s="39"/>
      <c r="V485" s="45"/>
      <c r="W485" s="45"/>
      <c r="X485" s="42"/>
      <c r="Y485" s="42"/>
      <c r="Z485" s="39"/>
      <c r="AA485" s="39"/>
      <c r="AB485" s="39"/>
      <c r="AC485" s="39"/>
      <c r="AD485" s="39"/>
      <c r="AG485" s="40"/>
      <c r="AH485" s="38"/>
      <c r="AI485" s="39"/>
      <c r="AJ485" s="39"/>
      <c r="AK485" s="39"/>
      <c r="AL485" s="39"/>
      <c r="AM485" s="39"/>
      <c r="AN485" s="39"/>
      <c r="AO485" s="42"/>
      <c r="AP485" s="42"/>
      <c r="AQ485" s="42"/>
      <c r="AR485" s="42"/>
      <c r="AS485" s="39"/>
      <c r="AT485" s="39"/>
      <c r="AU485" s="39"/>
      <c r="AV485" s="39"/>
      <c r="AW485" s="39"/>
    </row>
    <row r="486" spans="1:49" s="1" customFormat="1" ht="25.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40"/>
      <c r="O486" s="38"/>
      <c r="P486" s="44"/>
      <c r="Q486" s="39"/>
      <c r="R486" s="44"/>
      <c r="S486" s="44"/>
      <c r="T486" s="39"/>
      <c r="U486" s="39"/>
      <c r="V486" s="42"/>
      <c r="W486" s="42"/>
      <c r="X486" s="42"/>
      <c r="Y486" s="42"/>
      <c r="Z486" s="39"/>
      <c r="AA486" s="39"/>
      <c r="AB486" s="39"/>
      <c r="AC486" s="39"/>
      <c r="AD486" s="39"/>
      <c r="AG486" s="40"/>
      <c r="AH486" s="38"/>
      <c r="AI486" s="39"/>
      <c r="AJ486" s="39"/>
      <c r="AK486" s="39"/>
      <c r="AL486" s="39"/>
      <c r="AM486" s="39"/>
      <c r="AN486" s="39"/>
      <c r="AO486" s="42"/>
      <c r="AP486" s="42"/>
      <c r="AQ486" s="42"/>
      <c r="AR486" s="42"/>
      <c r="AS486" s="39"/>
      <c r="AT486" s="39"/>
      <c r="AU486" s="39"/>
      <c r="AV486" s="39"/>
      <c r="AW486" s="39"/>
    </row>
    <row r="487" spans="1:49" s="1" customFormat="1" ht="25.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40"/>
      <c r="O487" s="38"/>
      <c r="P487" s="44"/>
      <c r="Q487" s="39"/>
      <c r="R487" s="44"/>
      <c r="S487" s="44"/>
      <c r="T487" s="39"/>
      <c r="U487" s="39"/>
      <c r="V487" s="45"/>
      <c r="W487" s="45"/>
      <c r="X487" s="42"/>
      <c r="Y487" s="42"/>
      <c r="Z487" s="39"/>
      <c r="AA487" s="39"/>
      <c r="AB487" s="39"/>
      <c r="AC487" s="39"/>
      <c r="AD487" s="39"/>
      <c r="AG487" s="40"/>
      <c r="AH487" s="38"/>
      <c r="AI487" s="39"/>
      <c r="AJ487" s="39"/>
      <c r="AK487" s="39"/>
      <c r="AL487" s="39"/>
      <c r="AM487" s="39"/>
      <c r="AN487" s="39"/>
      <c r="AO487" s="42"/>
      <c r="AP487" s="42"/>
      <c r="AQ487" s="42"/>
      <c r="AR487" s="42"/>
      <c r="AS487" s="39"/>
      <c r="AT487" s="39"/>
      <c r="AU487" s="39"/>
      <c r="AV487" s="39"/>
      <c r="AW487" s="39"/>
    </row>
    <row r="488" spans="1:49" s="1" customFormat="1" ht="25.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188"/>
      <c r="O488" s="188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G488" s="188"/>
      <c r="AH488" s="188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</row>
    <row r="489" spans="1:49" s="1" customFormat="1" ht="25.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40"/>
      <c r="O489" s="38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G489" s="40"/>
      <c r="AH489" s="38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</row>
    <row r="490" spans="1:49" s="1" customFormat="1" ht="25.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40"/>
      <c r="O490" s="38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G490" s="40"/>
      <c r="AH490" s="38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</row>
    <row r="491" spans="1:49" s="1" customFormat="1" ht="25.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40"/>
      <c r="O491" s="38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G491" s="40"/>
      <c r="AH491" s="38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</row>
    <row r="492" spans="1:49" s="1" customFormat="1" ht="25.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40"/>
      <c r="O492" s="38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G492" s="40"/>
      <c r="AH492" s="38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</row>
    <row r="493" spans="1:49" s="1" customFormat="1" ht="25.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40"/>
      <c r="O493" s="38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G493" s="40"/>
      <c r="AH493" s="38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</row>
    <row r="494" spans="1:49" s="1" customFormat="1" ht="25.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188"/>
      <c r="O494" s="188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G494" s="188"/>
      <c r="AH494" s="188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</row>
    <row r="495" spans="1:49" s="1" customFormat="1" ht="25.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40"/>
      <c r="O495" s="38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G495" s="40"/>
      <c r="AH495" s="38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</row>
    <row r="496" spans="1:49" s="1" customFormat="1" ht="25.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40"/>
      <c r="O496" s="38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G496" s="40"/>
      <c r="AH496" s="38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</row>
    <row r="497" spans="1:49" s="1" customFormat="1" ht="25.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40"/>
      <c r="O497" s="38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G497" s="40"/>
      <c r="AH497" s="38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</row>
    <row r="498" spans="1:49" s="1" customFormat="1" ht="25.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188"/>
      <c r="O498" s="188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G498" s="188"/>
      <c r="AH498" s="188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</row>
    <row r="499" spans="1:49" s="1" customFormat="1" ht="25.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40"/>
      <c r="O499" s="38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G499" s="40"/>
      <c r="AH499" s="38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</row>
    <row r="500" spans="1:49" s="1" customFormat="1" ht="25.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40"/>
      <c r="O500" s="38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G500" s="40"/>
      <c r="AH500" s="38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</row>
    <row r="501" spans="1:49" s="1" customFormat="1" ht="25.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40"/>
      <c r="O501" s="38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G501" s="40"/>
      <c r="AH501" s="38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</row>
    <row r="502" spans="1:49" s="1" customFormat="1" ht="25.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40"/>
      <c r="O502" s="38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G502" s="40"/>
      <c r="AH502" s="38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</row>
    <row r="503" spans="1:49" s="1" customFormat="1" ht="25.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40"/>
      <c r="O503" s="38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G503" s="40"/>
      <c r="AH503" s="38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</row>
    <row r="504" spans="1:49" s="1" customFormat="1" ht="25.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40"/>
      <c r="O504" s="38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G504" s="40"/>
      <c r="AH504" s="38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</row>
    <row r="505" spans="1:49" s="1" customFormat="1" ht="25.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40"/>
      <c r="O505" s="38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G505" s="40"/>
      <c r="AH505" s="38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</row>
    <row r="506" spans="1:49" s="1" customFormat="1" ht="25.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188"/>
      <c r="O506" s="188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G506" s="188"/>
      <c r="AH506" s="188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</row>
    <row r="507" spans="1:49" s="1" customFormat="1" ht="25.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40"/>
      <c r="O507" s="38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G507" s="40"/>
      <c r="AH507" s="38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</row>
    <row r="508" spans="1:49" s="1" customFormat="1" ht="25.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188"/>
      <c r="O508" s="188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G508" s="188"/>
      <c r="AH508" s="188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</row>
    <row r="509" spans="1:49" s="1" customFormat="1" ht="25.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40"/>
      <c r="O509" s="38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G509" s="40"/>
      <c r="AH509" s="38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</row>
    <row r="510" spans="1:49" s="1" customFormat="1" ht="25.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40"/>
      <c r="O510" s="38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G510" s="40"/>
      <c r="AH510" s="38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</row>
    <row r="511" spans="1:49" s="1" customFormat="1" ht="25.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40"/>
      <c r="O511" s="38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G511" s="40"/>
      <c r="AH511" s="38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</row>
    <row r="512" spans="1:49" s="1" customFormat="1" ht="25.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40"/>
      <c r="O512" s="38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G512" s="40"/>
      <c r="AH512" s="38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</row>
    <row r="513" spans="1:49" s="1" customFormat="1" ht="25.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40"/>
      <c r="O513" s="38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G513" s="40"/>
      <c r="AH513" s="38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</row>
    <row r="514" spans="1:49" s="1" customFormat="1" ht="25.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188"/>
      <c r="O514" s="188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G514" s="188"/>
      <c r="AH514" s="188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</row>
    <row r="515" spans="1:49" s="1" customFormat="1" ht="25.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40"/>
      <c r="O515" s="38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G515" s="40"/>
      <c r="AH515" s="38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</row>
    <row r="516" spans="1:49" s="1" customFormat="1" ht="25.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40"/>
      <c r="O516" s="38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G516" s="40"/>
      <c r="AH516" s="38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</row>
    <row r="517" spans="1:49" s="1" customFormat="1" ht="25.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40"/>
      <c r="O517" s="38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G517" s="40"/>
      <c r="AH517" s="38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</row>
    <row r="518" spans="1:49" s="1" customFormat="1" ht="25.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40"/>
      <c r="O518" s="38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G518" s="40"/>
      <c r="AH518" s="38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</row>
    <row r="519" spans="1:49" s="1" customFormat="1" ht="25.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40"/>
      <c r="O519" s="38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G519" s="40"/>
      <c r="AH519" s="38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</row>
    <row r="520" spans="1:49" s="1" customFormat="1" ht="25.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40"/>
      <c r="O520" s="38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G520" s="40"/>
      <c r="AH520" s="38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</row>
    <row r="521" spans="1:49" s="1" customFormat="1" ht="25.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40"/>
      <c r="O521" s="38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G521" s="40"/>
      <c r="AH521" s="38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</row>
    <row r="522" spans="1:49" s="1" customFormat="1" ht="25.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40"/>
      <c r="O522" s="38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G522" s="40"/>
      <c r="AH522" s="38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</row>
    <row r="523" spans="1:49" s="1" customFormat="1" ht="25.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40"/>
      <c r="O523" s="38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G523" s="40"/>
      <c r="AH523" s="38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</row>
    <row r="524" spans="1:49" s="1" customFormat="1" ht="25.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40"/>
      <c r="O524" s="38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G524" s="40"/>
      <c r="AH524" s="38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</row>
    <row r="525" spans="1:49" s="1" customFormat="1" ht="25.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40"/>
      <c r="O525" s="38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G525" s="40"/>
      <c r="AH525" s="38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</row>
    <row r="526" spans="1:49" s="1" customFormat="1" ht="25.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40"/>
      <c r="O526" s="38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G526" s="40"/>
      <c r="AH526" s="38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</row>
    <row r="527" spans="1:49" s="1" customFormat="1" ht="25.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40"/>
      <c r="O527" s="38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G527" s="40"/>
      <c r="AH527" s="38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</row>
    <row r="528" spans="1:49" s="1" customFormat="1" ht="25.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40"/>
      <c r="O528" s="38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G528" s="40"/>
      <c r="AH528" s="38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</row>
    <row r="529" spans="1:49" s="1" customFormat="1" ht="25.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40"/>
      <c r="O529" s="38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G529" s="40"/>
      <c r="AH529" s="38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</row>
    <row r="530" spans="1:49" s="1" customFormat="1" ht="25.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40"/>
      <c r="O530" s="38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G530" s="40"/>
      <c r="AH530" s="38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</row>
    <row r="531" spans="1:49" s="1" customFormat="1" ht="25.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40"/>
      <c r="O531" s="38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G531" s="40"/>
      <c r="AH531" s="38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</row>
    <row r="532" spans="1:49" s="1" customFormat="1" ht="25.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40"/>
      <c r="O532" s="38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G532" s="40"/>
      <c r="AH532" s="38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</row>
    <row r="533" spans="1:49" s="1" customFormat="1" ht="25.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40"/>
      <c r="O533" s="38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G533" s="40"/>
      <c r="AH533" s="38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</row>
    <row r="534" spans="1:49" s="1" customFormat="1" ht="25.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40"/>
      <c r="O534" s="38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G534" s="40"/>
      <c r="AH534" s="38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</row>
    <row r="535" spans="1:49" s="1" customFormat="1" ht="25.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40"/>
      <c r="O535" s="38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G535" s="40"/>
      <c r="AH535" s="38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</row>
    <row r="536" spans="1:49" s="1" customFormat="1" ht="25.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40"/>
      <c r="O536" s="38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G536" s="40"/>
      <c r="AH536" s="38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</row>
    <row r="537" spans="1:49" s="1" customFormat="1" ht="25.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188"/>
      <c r="O537" s="188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G537" s="188"/>
      <c r="AH537" s="188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</row>
    <row r="538" spans="1:49" s="1" customFormat="1" ht="25.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40"/>
      <c r="O538" s="38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G538" s="40"/>
      <c r="AH538" s="38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</row>
    <row r="539" spans="1:49" s="1" customFormat="1" ht="25.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188"/>
      <c r="O539" s="188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G539" s="188"/>
      <c r="AH539" s="188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</row>
    <row r="540" spans="1:49" s="1" customFormat="1" ht="25.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40"/>
      <c r="O540" s="38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G540" s="40"/>
      <c r="AH540" s="38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</row>
    <row r="541" spans="1:49" s="1" customFormat="1" ht="25.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40"/>
      <c r="O541" s="38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G541" s="40"/>
      <c r="AH541" s="38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</row>
    <row r="542" spans="1:49" s="1" customFormat="1" ht="25.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188"/>
      <c r="O542" s="188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G542" s="188"/>
      <c r="AH542" s="188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</row>
    <row r="543" spans="1:49" s="1" customFormat="1" ht="25.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40"/>
      <c r="O543" s="38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G543" s="40"/>
      <c r="AH543" s="38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</row>
    <row r="544" spans="1:49" s="1" customFormat="1" ht="25.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188"/>
      <c r="O544" s="188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G544" s="188"/>
      <c r="AH544" s="188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</row>
    <row r="545" spans="1:49" s="1" customFormat="1" ht="25.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40"/>
      <c r="O545" s="38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G545" s="40"/>
      <c r="AH545" s="38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</row>
    <row r="546" spans="1:49" s="1" customFormat="1" ht="25.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40"/>
      <c r="O546" s="38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G546" s="40"/>
      <c r="AH546" s="38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</row>
    <row r="547" spans="1:49" s="1" customFormat="1" ht="25.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40"/>
      <c r="O547" s="38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G547" s="40"/>
      <c r="AH547" s="38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</row>
    <row r="548" spans="1:49" s="1" customFormat="1" ht="25.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40"/>
      <c r="O548" s="38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G548" s="40"/>
      <c r="AH548" s="38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</row>
    <row r="549" spans="1:49" s="1" customFormat="1" ht="25.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40"/>
      <c r="O549" s="38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G549" s="40"/>
      <c r="AH549" s="38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</row>
    <row r="550" spans="1:49" s="1" customFormat="1" ht="25.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40"/>
      <c r="O550" s="38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G550" s="40"/>
      <c r="AH550" s="38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</row>
    <row r="551" spans="1:49" s="1" customFormat="1" ht="25.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188"/>
      <c r="O551" s="188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G551" s="188"/>
      <c r="AH551" s="188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</row>
    <row r="552" spans="1:49" s="1" customFormat="1" ht="25.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40"/>
      <c r="O552" s="38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G552" s="40"/>
      <c r="AH552" s="38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</row>
    <row r="553" spans="1:49" s="1" customFormat="1" ht="25.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40"/>
      <c r="O553" s="38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G553" s="40"/>
      <c r="AH553" s="38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</row>
    <row r="554" spans="1:49" s="1" customFormat="1" ht="25.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188"/>
      <c r="O554" s="188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G554" s="188"/>
      <c r="AH554" s="188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</row>
    <row r="555" spans="1:49" s="1" customFormat="1" ht="25.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40"/>
      <c r="O555" s="38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G555" s="40"/>
      <c r="AH555" s="38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</row>
    <row r="556" spans="1:49" s="1" customFormat="1" ht="25.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40"/>
      <c r="O556" s="38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G556" s="40"/>
      <c r="AH556" s="38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</row>
    <row r="557" spans="1:49" s="1" customFormat="1" ht="25.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40"/>
      <c r="O557" s="38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G557" s="40"/>
      <c r="AH557" s="38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</row>
    <row r="558" spans="1:49" s="1" customFormat="1" ht="25.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40"/>
      <c r="O558" s="38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G558" s="40"/>
      <c r="AH558" s="38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</row>
    <row r="559" spans="1:49" s="1" customFormat="1" ht="25.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188"/>
      <c r="O559" s="188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G559" s="188"/>
      <c r="AH559" s="188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</row>
    <row r="560" spans="1:49" s="1" customFormat="1" ht="25.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40"/>
      <c r="O560" s="38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G560" s="40"/>
      <c r="AH560" s="38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</row>
    <row r="561" spans="1:49" s="1" customFormat="1" ht="25.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40"/>
      <c r="O561" s="38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G561" s="40"/>
      <c r="AH561" s="38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</row>
    <row r="562" spans="1:49" s="1" customFormat="1" ht="25.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188"/>
      <c r="O562" s="188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G562" s="188"/>
      <c r="AH562" s="188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</row>
    <row r="563" spans="1:49" s="1" customFormat="1" ht="25.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40"/>
      <c r="O563" s="38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G563" s="40"/>
      <c r="AH563" s="38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</row>
    <row r="564" spans="1:49" s="1" customFormat="1" ht="25.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40"/>
      <c r="O564" s="38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G564" s="40"/>
      <c r="AH564" s="38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</row>
    <row r="565" spans="1:49" s="1" customFormat="1" ht="25.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188"/>
      <c r="O565" s="188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G565" s="188"/>
      <c r="AH565" s="188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</row>
    <row r="566" spans="1:49" s="1" customFormat="1" ht="25.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40"/>
      <c r="O566" s="38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G566" s="40"/>
      <c r="AH566" s="38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</row>
    <row r="567" spans="1:49" s="1" customFormat="1" ht="25.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188"/>
      <c r="O567" s="188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G567" s="188"/>
      <c r="AH567" s="188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</row>
    <row r="568" spans="1:49" s="1" customFormat="1" ht="25.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40"/>
      <c r="O568" s="38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G568" s="40"/>
      <c r="AH568" s="38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</row>
    <row r="569" spans="1:49" s="1" customFormat="1" ht="25.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188"/>
      <c r="O569" s="188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G569" s="188"/>
      <c r="AH569" s="188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</row>
    <row r="570" spans="1:49" s="1" customFormat="1" ht="25.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40"/>
      <c r="O570" s="38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G570" s="40"/>
      <c r="AH570" s="38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</row>
    <row r="571" spans="1:49" s="1" customFormat="1" ht="25.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188"/>
      <c r="O571" s="188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G571" s="188"/>
      <c r="AH571" s="188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</row>
    <row r="572" spans="1:49" s="1" customFormat="1" ht="25.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40"/>
      <c r="O572" s="38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G572" s="40"/>
      <c r="AH572" s="38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</row>
    <row r="573" spans="1:49" s="1" customFormat="1" ht="25.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40"/>
      <c r="O573" s="38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G573" s="40"/>
      <c r="AH573" s="38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</row>
    <row r="574" spans="1:49" s="1" customFormat="1" ht="25.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40"/>
      <c r="O574" s="38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G574" s="40"/>
      <c r="AH574" s="38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</row>
    <row r="575" spans="1:49" s="1" customFormat="1" ht="25.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40"/>
      <c r="O575" s="38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G575" s="40"/>
      <c r="AH575" s="38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</row>
    <row r="576" spans="1:49" s="1" customFormat="1" ht="25.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40"/>
      <c r="O576" s="38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G576" s="40"/>
      <c r="AH576" s="38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</row>
    <row r="577" spans="1:49" s="1" customFormat="1" ht="25.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40"/>
      <c r="O577" s="38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G577" s="40"/>
      <c r="AH577" s="38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</row>
    <row r="578" spans="1:49" s="1" customFormat="1" ht="25.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188"/>
      <c r="O578" s="188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G578" s="188"/>
      <c r="AH578" s="188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</row>
    <row r="579" spans="1:49" s="1" customFormat="1" ht="25.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40"/>
      <c r="O579" s="38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G579" s="40"/>
      <c r="AH579" s="38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</row>
    <row r="580" spans="1:49" s="1" customFormat="1" ht="25.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40"/>
      <c r="O580" s="38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G580" s="40"/>
      <c r="AH580" s="38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</row>
    <row r="581" spans="1:49" s="1" customFormat="1" ht="25.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40"/>
      <c r="O581" s="38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G581" s="40"/>
      <c r="AH581" s="38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</row>
    <row r="582" spans="1:49" s="1" customFormat="1" ht="25.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188"/>
      <c r="O582" s="188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G582" s="188"/>
      <c r="AH582" s="188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</row>
    <row r="583" spans="1:49" s="1" customFormat="1" ht="25.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40"/>
      <c r="O583" s="38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G583" s="40"/>
      <c r="AH583" s="38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</row>
    <row r="584" spans="1:49" s="1" customFormat="1" ht="25.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40"/>
      <c r="O584" s="38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G584" s="40"/>
      <c r="AH584" s="38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</row>
    <row r="585" spans="1:49" s="1" customFormat="1" ht="25.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40"/>
      <c r="O585" s="38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G585" s="40"/>
      <c r="AH585" s="38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</row>
    <row r="586" spans="1:49" s="1" customFormat="1" ht="25.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188"/>
      <c r="O586" s="188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G586" s="188"/>
      <c r="AH586" s="188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</row>
    <row r="587" spans="1:49" s="1" customFormat="1" ht="25.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40"/>
      <c r="O587" s="38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G587" s="40"/>
      <c r="AH587" s="38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</row>
    <row r="588" spans="1:49" s="1" customFormat="1" ht="25.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188"/>
      <c r="O588" s="188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G588" s="188"/>
      <c r="AH588" s="188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</row>
    <row r="589" spans="1:49" s="1" customFormat="1" ht="25.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188"/>
      <c r="O589" s="188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G589" s="188"/>
      <c r="AH589" s="188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</row>
    <row r="590" spans="1:49" s="1" customFormat="1" ht="25.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188"/>
      <c r="O590" s="188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G590" s="188"/>
      <c r="AH590" s="188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</row>
    <row r="591" spans="1:49" s="1" customFormat="1" ht="25.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40"/>
      <c r="O591" s="38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G591" s="40"/>
      <c r="AH591" s="38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</row>
    <row r="592" spans="1:49" s="1" customFormat="1" ht="25.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40"/>
      <c r="O592" s="38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G592" s="40"/>
      <c r="AH592" s="38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</row>
    <row r="593" spans="1:49" s="1" customFormat="1" ht="25.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40"/>
      <c r="O593" s="38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G593" s="40"/>
      <c r="AH593" s="38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</row>
    <row r="594" spans="1:49" s="1" customFormat="1" ht="25.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40"/>
      <c r="O594" s="38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G594" s="40"/>
      <c r="AH594" s="38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</row>
    <row r="595" spans="1:49" s="1" customFormat="1" ht="25.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40"/>
      <c r="O595" s="38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G595" s="40"/>
      <c r="AH595" s="38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</row>
    <row r="596" spans="1:49" s="1" customFormat="1" ht="25.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40"/>
      <c r="O596" s="38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G596" s="40"/>
      <c r="AH596" s="38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</row>
    <row r="597" spans="1:49" s="1" customFormat="1" ht="25.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40"/>
      <c r="O597" s="38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G597" s="40"/>
      <c r="AH597" s="38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</row>
    <row r="598" spans="1:49" s="1" customFormat="1" ht="25.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40"/>
      <c r="O598" s="38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G598" s="40"/>
      <c r="AH598" s="38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</row>
    <row r="599" spans="1:49" s="1" customFormat="1" ht="25.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40"/>
      <c r="O599" s="38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G599" s="40"/>
      <c r="AH599" s="38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</row>
    <row r="600" spans="1:49" s="1" customFormat="1" ht="25.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40"/>
      <c r="O600" s="38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G600" s="40"/>
      <c r="AH600" s="38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</row>
    <row r="601" spans="1:49" s="1" customFormat="1" ht="25.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40"/>
      <c r="O601" s="38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G601" s="40"/>
      <c r="AH601" s="38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</row>
    <row r="602" spans="1:49" s="1" customFormat="1" ht="25.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40"/>
      <c r="O602" s="38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G602" s="40"/>
      <c r="AH602" s="38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</row>
    <row r="603" spans="1:49" s="1" customFormat="1" ht="25.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40"/>
      <c r="O603" s="38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G603" s="40"/>
      <c r="AH603" s="38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</row>
    <row r="604" spans="1:49" s="1" customFormat="1" ht="25.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40"/>
      <c r="O604" s="38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G604" s="40"/>
      <c r="AH604" s="38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</row>
    <row r="605" spans="1:49" s="1" customFormat="1" ht="25.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40"/>
      <c r="O605" s="38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G605" s="40"/>
      <c r="AH605" s="38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</row>
    <row r="606" spans="1:49" s="1" customFormat="1" ht="25.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40"/>
      <c r="O606" s="38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G606" s="40"/>
      <c r="AH606" s="38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</row>
    <row r="607" spans="1:49" s="1" customFormat="1" ht="25.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40"/>
      <c r="O607" s="38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G607" s="40"/>
      <c r="AH607" s="38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</row>
    <row r="608" spans="1:49" s="1" customFormat="1" ht="25.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40"/>
      <c r="O608" s="38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G608" s="40"/>
      <c r="AH608" s="38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</row>
    <row r="609" spans="1:49" s="1" customFormat="1" ht="25.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40"/>
      <c r="O609" s="38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G609" s="40"/>
      <c r="AH609" s="38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</row>
    <row r="610" spans="1:49" s="1" customFormat="1" ht="25.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40"/>
      <c r="O610" s="38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G610" s="40"/>
      <c r="AH610" s="38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</row>
    <row r="611" spans="1:49" s="1" customFormat="1" ht="25.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40"/>
      <c r="O611" s="38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G611" s="40"/>
      <c r="AH611" s="38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</row>
    <row r="612" spans="1:49" s="1" customFormat="1" ht="25.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40"/>
      <c r="O612" s="38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G612" s="40"/>
      <c r="AH612" s="38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</row>
    <row r="613" spans="1:49" s="1" customFormat="1" ht="25.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40"/>
      <c r="O613" s="38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G613" s="40"/>
      <c r="AH613" s="38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</row>
    <row r="614" spans="1:49" s="1" customFormat="1" ht="25.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40"/>
      <c r="O614" s="38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G614" s="40"/>
      <c r="AH614" s="38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</row>
    <row r="615" spans="1:49" s="1" customFormat="1" ht="25.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40"/>
      <c r="O615" s="38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G615" s="40"/>
      <c r="AH615" s="38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</row>
    <row r="616" spans="1:49" s="1" customFormat="1" ht="25.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40"/>
      <c r="O616" s="38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G616" s="40"/>
      <c r="AH616" s="38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</row>
    <row r="617" spans="1:49" s="1" customFormat="1" ht="25.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40"/>
      <c r="O617" s="38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G617" s="40"/>
      <c r="AH617" s="38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</row>
    <row r="618" spans="1:49" s="1" customFormat="1" ht="25.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40"/>
      <c r="O618" s="38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G618" s="40"/>
      <c r="AH618" s="38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</row>
    <row r="619" spans="1:49" s="1" customFormat="1" ht="25.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40"/>
      <c r="O619" s="38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G619" s="40"/>
      <c r="AH619" s="38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</row>
    <row r="620" spans="1:49" s="1" customFormat="1" ht="25.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40"/>
      <c r="O620" s="38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G620" s="40"/>
      <c r="AH620" s="38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</row>
    <row r="621" spans="1:49" s="1" customFormat="1" ht="25.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40"/>
      <c r="O621" s="38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G621" s="40"/>
      <c r="AH621" s="38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</row>
    <row r="622" spans="1:49" s="1" customFormat="1" ht="25.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40"/>
      <c r="O622" s="38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G622" s="40"/>
      <c r="AH622" s="38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</row>
    <row r="623" spans="1:49" s="1" customFormat="1" ht="25.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40"/>
      <c r="O623" s="38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G623" s="40"/>
      <c r="AH623" s="38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</row>
    <row r="624" spans="1:49" s="1" customFormat="1" ht="25.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40"/>
      <c r="O624" s="38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G624" s="40"/>
      <c r="AH624" s="38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</row>
    <row r="625" spans="1:49" s="1" customFormat="1" ht="25.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40"/>
      <c r="O625" s="38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G625" s="40"/>
      <c r="AH625" s="38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</row>
    <row r="626" spans="1:49" s="1" customFormat="1" ht="25.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40"/>
      <c r="O626" s="38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G626" s="40"/>
      <c r="AH626" s="38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</row>
    <row r="627" spans="1:49" s="1" customFormat="1" ht="25.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40"/>
      <c r="O627" s="38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G627" s="40"/>
      <c r="AH627" s="38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</row>
    <row r="628" spans="1:49" s="1" customFormat="1" ht="25.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40"/>
      <c r="O628" s="38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G628" s="40"/>
      <c r="AH628" s="38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</row>
    <row r="629" spans="1:49" s="1" customFormat="1" ht="25.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40"/>
      <c r="O629" s="38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G629" s="40"/>
      <c r="AH629" s="38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</row>
    <row r="630" spans="1:49" s="1" customFormat="1" ht="25.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40"/>
      <c r="O630" s="38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G630" s="40"/>
      <c r="AH630" s="38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</row>
    <row r="631" spans="1:49" s="1" customFormat="1" ht="25.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40"/>
      <c r="O631" s="38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G631" s="40"/>
      <c r="AH631" s="38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</row>
    <row r="632" spans="1:49" s="1" customFormat="1" ht="25.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40"/>
      <c r="O632" s="38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G632" s="40"/>
      <c r="AH632" s="38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</row>
    <row r="633" spans="1:49" s="1" customFormat="1" ht="25.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40"/>
      <c r="O633" s="38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G633" s="40"/>
      <c r="AH633" s="38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</row>
    <row r="634" spans="1:49" s="1" customFormat="1" ht="25.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40"/>
      <c r="O634" s="38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G634" s="40"/>
      <c r="AH634" s="38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</row>
    <row r="635" spans="1:49" s="1" customFormat="1" ht="25.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40"/>
      <c r="O635" s="38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G635" s="40"/>
      <c r="AH635" s="38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</row>
    <row r="636" spans="1:49" s="1" customFormat="1" ht="25.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40"/>
      <c r="O636" s="38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G636" s="40"/>
      <c r="AH636" s="38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</row>
    <row r="637" spans="1:49" s="1" customFormat="1" ht="25.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40"/>
      <c r="O637" s="38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G637" s="40"/>
      <c r="AH637" s="38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</row>
    <row r="638" spans="1:49" s="1" customFormat="1" ht="25.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40"/>
      <c r="O638" s="38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G638" s="40"/>
      <c r="AH638" s="38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</row>
    <row r="639" spans="1:49" s="1" customFormat="1" ht="25.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40"/>
      <c r="O639" s="38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G639" s="40"/>
      <c r="AH639" s="38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</row>
    <row r="640" spans="1:49" s="1" customFormat="1" ht="25.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40"/>
      <c r="O640" s="38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G640" s="40"/>
      <c r="AH640" s="38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</row>
    <row r="641" spans="1:49" s="1" customFormat="1" ht="25.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40"/>
      <c r="O641" s="38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G641" s="40"/>
      <c r="AH641" s="38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</row>
    <row r="642" spans="1:49" s="1" customFormat="1" ht="25.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40"/>
      <c r="O642" s="38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G642" s="40"/>
      <c r="AH642" s="38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</row>
    <row r="643" spans="1:49" s="1" customFormat="1" ht="25.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40"/>
      <c r="O643" s="38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G643" s="40"/>
      <c r="AH643" s="38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</row>
    <row r="644" spans="1:49" s="1" customFormat="1" ht="25.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40"/>
      <c r="O644" s="38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G644" s="40"/>
      <c r="AH644" s="38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</row>
    <row r="645" spans="1:49" s="1" customFormat="1" ht="25.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40"/>
      <c r="O645" s="38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G645" s="40"/>
      <c r="AH645" s="38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</row>
    <row r="646" spans="1:49" s="1" customFormat="1" ht="25.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40"/>
      <c r="O646" s="38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G646" s="40"/>
      <c r="AH646" s="38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</row>
    <row r="647" spans="1:49" s="1" customFormat="1" ht="25.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40"/>
      <c r="O647" s="38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G647" s="40"/>
      <c r="AH647" s="38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</row>
    <row r="648" spans="1:49" s="1" customFormat="1" ht="25.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40"/>
      <c r="O648" s="38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G648" s="40"/>
      <c r="AH648" s="38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</row>
    <row r="649" spans="1:49" s="1" customFormat="1" ht="25.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40"/>
      <c r="O649" s="38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G649" s="40"/>
      <c r="AH649" s="38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</row>
    <row r="650" spans="1:49" s="1" customFormat="1" ht="25.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40"/>
      <c r="O650" s="38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G650" s="40"/>
      <c r="AH650" s="38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</row>
    <row r="651" spans="1:49" s="1" customFormat="1" ht="25.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40"/>
      <c r="O651" s="38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G651" s="40"/>
      <c r="AH651" s="38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</row>
    <row r="652" spans="1:49" s="1" customFormat="1" ht="25.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40"/>
      <c r="O652" s="38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G652" s="40"/>
      <c r="AH652" s="38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</row>
    <row r="653" spans="1:49" s="1" customFormat="1" ht="25.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40"/>
      <c r="O653" s="38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G653" s="40"/>
      <c r="AH653" s="38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</row>
    <row r="654" spans="1:49" s="1" customFormat="1" ht="25.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40"/>
      <c r="O654" s="38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G654" s="40"/>
      <c r="AH654" s="38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</row>
    <row r="655" spans="1:49" s="1" customFormat="1" ht="25.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8"/>
      <c r="O655" s="38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G655" s="38"/>
      <c r="AH655" s="38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</row>
    <row r="656" spans="1:49" s="1" customFormat="1" ht="25.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40"/>
      <c r="O656" s="38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G656" s="40"/>
      <c r="AH656" s="38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</row>
    <row r="657" spans="1:49" s="1" customFormat="1" ht="25.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40"/>
      <c r="O657" s="38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G657" s="40"/>
      <c r="AH657" s="38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</row>
    <row r="658" spans="1:49" s="1" customFormat="1" ht="25.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40"/>
      <c r="O658" s="38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G658" s="40"/>
      <c r="AH658" s="38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</row>
    <row r="659" spans="1:49" s="1" customFormat="1" ht="25.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40"/>
      <c r="O659" s="38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G659" s="40"/>
      <c r="AH659" s="38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</row>
    <row r="660" spans="1:49" s="1" customFormat="1" ht="25.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40"/>
      <c r="O660" s="38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G660" s="40"/>
      <c r="AH660" s="38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</row>
    <row r="661" spans="1:49" s="1" customFormat="1" ht="25.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40"/>
      <c r="O661" s="38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G661" s="40"/>
      <c r="AH661" s="38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</row>
    <row r="662" spans="1:49" s="1" customFormat="1" ht="25.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40"/>
      <c r="O662" s="38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G662" s="40"/>
      <c r="AH662" s="38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</row>
    <row r="663" spans="1:49" s="1" customFormat="1" ht="25.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40"/>
      <c r="O663" s="38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G663" s="40"/>
      <c r="AH663" s="38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</row>
    <row r="664" spans="1:49" s="1" customFormat="1" ht="25.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40"/>
      <c r="O664" s="38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G664" s="40"/>
      <c r="AH664" s="38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</row>
    <row r="665" spans="1:49" s="1" customFormat="1" ht="25.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40"/>
      <c r="O665" s="38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G665" s="40"/>
      <c r="AH665" s="38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</row>
    <row r="666" spans="1:49" s="1" customFormat="1" ht="25.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40"/>
      <c r="O666" s="38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G666" s="40"/>
      <c r="AH666" s="38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</row>
    <row r="667" spans="1:49" s="1" customFormat="1" ht="25.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40"/>
      <c r="O667" s="38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G667" s="40"/>
      <c r="AH667" s="38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</row>
    <row r="668" spans="1:49" s="1" customFormat="1" ht="25.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40"/>
      <c r="O668" s="38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G668" s="40"/>
      <c r="AH668" s="38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</row>
    <row r="669" spans="1:49" s="1" customFormat="1" ht="25.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40"/>
      <c r="O669" s="38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G669" s="40"/>
      <c r="AH669" s="38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</row>
    <row r="670" spans="1:49" s="1" customFormat="1" ht="25.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40"/>
      <c r="O670" s="38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G670" s="40"/>
      <c r="AH670" s="38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</row>
    <row r="671" spans="1:49" s="1" customFormat="1" ht="25.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40"/>
      <c r="O671" s="38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G671" s="40"/>
      <c r="AH671" s="38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</row>
    <row r="672" spans="1:49" s="1" customFormat="1" ht="25.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40"/>
      <c r="O672" s="38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G672" s="40"/>
      <c r="AH672" s="38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</row>
    <row r="673" spans="1:49" s="1" customFormat="1" ht="25.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40"/>
      <c r="O673" s="38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G673" s="40"/>
      <c r="AH673" s="38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</row>
    <row r="674" spans="1:49" s="1" customFormat="1" ht="25.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40"/>
      <c r="O674" s="38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G674" s="40"/>
      <c r="AH674" s="38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</row>
    <row r="675" spans="1:49" s="1" customFormat="1" ht="25.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188"/>
      <c r="O675" s="188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G675" s="188"/>
      <c r="AH675" s="188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</row>
    <row r="676" spans="1:49" s="1" customFormat="1" ht="25.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40"/>
      <c r="O676" s="38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G676" s="40"/>
      <c r="AH676" s="38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</row>
    <row r="677" spans="1:49" s="1" customFormat="1" ht="25.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40"/>
      <c r="O677" s="38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G677" s="40"/>
      <c r="AH677" s="38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</row>
    <row r="678" spans="1:49" s="1" customFormat="1" ht="25.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40"/>
      <c r="O678" s="38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G678" s="40"/>
      <c r="AH678" s="38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</row>
    <row r="679" spans="1:49" s="1" customFormat="1" ht="25.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40"/>
      <c r="O679" s="38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G679" s="40"/>
      <c r="AH679" s="38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</row>
    <row r="680" spans="1:49" s="1" customFormat="1" ht="25.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40"/>
      <c r="O680" s="38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G680" s="40"/>
      <c r="AH680" s="38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</row>
    <row r="681" spans="1:49" s="1" customFormat="1" ht="25.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40"/>
      <c r="O681" s="38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G681" s="40"/>
      <c r="AH681" s="38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</row>
    <row r="682" spans="1:49" s="1" customFormat="1" ht="25.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40"/>
      <c r="O682" s="38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G682" s="40"/>
      <c r="AH682" s="38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</row>
    <row r="683" spans="1:49" s="1" customFormat="1" ht="25.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40"/>
      <c r="O683" s="38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G683" s="40"/>
      <c r="AH683" s="38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</row>
    <row r="684" spans="1:49" s="1" customFormat="1" ht="25.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40"/>
      <c r="O684" s="38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G684" s="40"/>
      <c r="AH684" s="38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</row>
    <row r="685" spans="1:49" s="1" customFormat="1" ht="25.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40"/>
      <c r="O685" s="38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G685" s="40"/>
      <c r="AH685" s="38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</row>
    <row r="686" spans="1:49" s="1" customFormat="1" ht="25.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40"/>
      <c r="O686" s="38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G686" s="40"/>
      <c r="AH686" s="38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</row>
    <row r="687" spans="1:49" s="1" customFormat="1" ht="25.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40"/>
      <c r="O687" s="38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G687" s="40"/>
      <c r="AH687" s="38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</row>
    <row r="688" spans="1:49" s="1" customFormat="1" ht="25.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40"/>
      <c r="O688" s="38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G688" s="40"/>
      <c r="AH688" s="38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</row>
    <row r="689" spans="1:49" s="1" customFormat="1" ht="25.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40"/>
      <c r="O689" s="38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G689" s="40"/>
      <c r="AH689" s="38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</row>
    <row r="690" spans="1:49" s="1" customFormat="1" ht="25.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40"/>
      <c r="O690" s="38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G690" s="40"/>
      <c r="AH690" s="38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</row>
    <row r="691" spans="1:49" s="1" customFormat="1" ht="25.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40"/>
      <c r="O691" s="38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G691" s="40"/>
      <c r="AH691" s="38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</row>
    <row r="692" spans="1:49" s="1" customFormat="1" ht="25.5" customHeight="1">
      <c r="A692" s="46"/>
      <c r="B692" s="47"/>
      <c r="C692" s="48"/>
      <c r="D692" s="48"/>
      <c r="E692" s="48"/>
      <c r="F692" s="48"/>
      <c r="G692" s="48"/>
      <c r="H692" s="48"/>
      <c r="I692" s="48"/>
      <c r="J692" s="48"/>
      <c r="K692" s="48"/>
      <c r="N692" s="40"/>
      <c r="O692" s="38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G692" s="40"/>
      <c r="AH692" s="38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</row>
    <row r="693" spans="1:49" s="1" customFormat="1" ht="25.5" customHeight="1">
      <c r="A693" s="46"/>
      <c r="B693" s="47"/>
      <c r="C693" s="48"/>
      <c r="D693" s="48"/>
      <c r="E693" s="48"/>
      <c r="F693" s="48"/>
      <c r="G693" s="48"/>
      <c r="H693" s="48"/>
      <c r="I693" s="48"/>
      <c r="J693" s="48"/>
      <c r="K693" s="48"/>
      <c r="N693" s="40"/>
      <c r="O693" s="38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G693" s="40"/>
      <c r="AH693" s="38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</row>
    <row r="694" spans="1:49" s="1" customFormat="1" ht="25.5" customHeight="1">
      <c r="A694" s="46"/>
      <c r="B694" s="47"/>
      <c r="C694" s="48"/>
      <c r="D694" s="48"/>
      <c r="E694" s="48"/>
      <c r="F694" s="48"/>
      <c r="G694" s="48"/>
      <c r="H694" s="48"/>
      <c r="I694" s="48"/>
      <c r="J694" s="48"/>
      <c r="K694" s="48"/>
      <c r="N694" s="40"/>
      <c r="O694" s="38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G694" s="40"/>
      <c r="AH694" s="38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</row>
    <row r="695" spans="1:49" s="1" customFormat="1" ht="25.5" customHeight="1">
      <c r="A695" s="46"/>
      <c r="B695" s="47"/>
      <c r="C695" s="48"/>
      <c r="D695" s="48"/>
      <c r="E695" s="48"/>
      <c r="F695" s="48"/>
      <c r="G695" s="48"/>
      <c r="H695" s="48"/>
      <c r="I695" s="48"/>
      <c r="J695" s="48"/>
      <c r="K695" s="48"/>
      <c r="N695" s="40"/>
      <c r="O695" s="38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G695" s="40"/>
      <c r="AH695" s="38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</row>
    <row r="696" spans="1:49" s="1" customFormat="1" ht="25.5" customHeight="1">
      <c r="A696" s="46"/>
      <c r="B696" s="47"/>
      <c r="C696" s="48"/>
      <c r="D696" s="48"/>
      <c r="E696" s="48"/>
      <c r="F696" s="48"/>
      <c r="G696" s="48"/>
      <c r="H696" s="48"/>
      <c r="I696" s="48"/>
      <c r="J696" s="48"/>
      <c r="K696" s="48"/>
      <c r="N696" s="40"/>
      <c r="O696" s="38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G696" s="40"/>
      <c r="AH696" s="38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</row>
    <row r="697" spans="1:49" s="1" customFormat="1" ht="25.5" customHeight="1">
      <c r="A697" s="46"/>
      <c r="B697" s="47"/>
      <c r="C697" s="48"/>
      <c r="D697" s="48"/>
      <c r="E697" s="48"/>
      <c r="F697" s="48"/>
      <c r="G697" s="48"/>
      <c r="H697" s="48"/>
      <c r="I697" s="48"/>
      <c r="J697" s="48"/>
      <c r="K697" s="48"/>
      <c r="N697" s="40"/>
      <c r="O697" s="38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G697" s="40"/>
      <c r="AH697" s="38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</row>
    <row r="698" spans="1:49" s="1" customFormat="1" ht="25.5" customHeight="1">
      <c r="A698" s="46"/>
      <c r="B698" s="47"/>
      <c r="C698" s="48"/>
      <c r="D698" s="48"/>
      <c r="E698" s="48"/>
      <c r="F698" s="48"/>
      <c r="G698" s="48"/>
      <c r="H698" s="48"/>
      <c r="I698" s="48"/>
      <c r="J698" s="48"/>
      <c r="K698" s="48"/>
      <c r="N698" s="40"/>
      <c r="O698" s="38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G698" s="40"/>
      <c r="AH698" s="38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</row>
    <row r="699" spans="1:49" s="1" customFormat="1" ht="25.5" customHeight="1">
      <c r="A699" s="46"/>
      <c r="B699" s="47"/>
      <c r="C699" s="48"/>
      <c r="D699" s="48"/>
      <c r="E699" s="48"/>
      <c r="F699" s="48"/>
      <c r="G699" s="48"/>
      <c r="H699" s="48"/>
      <c r="I699" s="48"/>
      <c r="J699" s="48"/>
      <c r="K699" s="48"/>
      <c r="N699" s="40"/>
      <c r="O699" s="38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G699" s="40"/>
      <c r="AH699" s="38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</row>
    <row r="700" spans="1:49" s="1" customFormat="1" ht="25.5" customHeight="1">
      <c r="A700" s="46"/>
      <c r="B700" s="47"/>
      <c r="C700" s="48"/>
      <c r="D700" s="48"/>
      <c r="E700" s="48"/>
      <c r="F700" s="48"/>
      <c r="G700" s="48"/>
      <c r="H700" s="48"/>
      <c r="I700" s="48"/>
      <c r="J700" s="48"/>
      <c r="K700" s="48"/>
      <c r="N700" s="40"/>
      <c r="O700" s="38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G700" s="40"/>
      <c r="AH700" s="38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</row>
    <row r="701" spans="1:49" s="1" customFormat="1" ht="25.5" customHeight="1">
      <c r="A701" s="46"/>
      <c r="B701" s="47"/>
      <c r="C701" s="48"/>
      <c r="D701" s="48"/>
      <c r="E701" s="48"/>
      <c r="F701" s="48"/>
      <c r="G701" s="48"/>
      <c r="H701" s="48"/>
      <c r="I701" s="48"/>
      <c r="J701" s="48"/>
      <c r="K701" s="48"/>
      <c r="N701" s="40"/>
      <c r="O701" s="38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G701" s="40"/>
      <c r="AH701" s="38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</row>
    <row r="702" spans="1:49" s="1" customFormat="1" ht="25.5" customHeight="1">
      <c r="A702" s="46"/>
      <c r="B702" s="47"/>
      <c r="C702" s="48"/>
      <c r="D702" s="48"/>
      <c r="E702" s="48"/>
      <c r="F702" s="48"/>
      <c r="G702" s="48"/>
      <c r="H702" s="48"/>
      <c r="I702" s="48"/>
      <c r="J702" s="48"/>
      <c r="K702" s="48"/>
      <c r="N702" s="40"/>
      <c r="O702" s="38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G702" s="40"/>
      <c r="AH702" s="38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</row>
    <row r="703" spans="1:49" s="1" customFormat="1" ht="25.5" customHeight="1">
      <c r="A703" s="46"/>
      <c r="B703" s="47"/>
      <c r="C703" s="48"/>
      <c r="D703" s="48"/>
      <c r="E703" s="48"/>
      <c r="F703" s="48"/>
      <c r="G703" s="48"/>
      <c r="H703" s="48"/>
      <c r="I703" s="48"/>
      <c r="J703" s="48"/>
      <c r="K703" s="48"/>
      <c r="N703" s="40"/>
      <c r="O703" s="38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G703" s="40"/>
      <c r="AH703" s="38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</row>
    <row r="704" spans="1:49" s="1" customFormat="1" ht="25.5" customHeight="1">
      <c r="A704" s="46"/>
      <c r="B704" s="47"/>
      <c r="C704" s="48"/>
      <c r="D704" s="48"/>
      <c r="E704" s="48"/>
      <c r="F704" s="48"/>
      <c r="G704" s="48"/>
      <c r="H704" s="48"/>
      <c r="I704" s="48"/>
      <c r="J704" s="48"/>
      <c r="K704" s="48"/>
      <c r="N704" s="40"/>
      <c r="O704" s="38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G704" s="40"/>
      <c r="AH704" s="38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</row>
    <row r="705" spans="1:49" s="1" customFormat="1" ht="25.5" customHeight="1">
      <c r="A705" s="46"/>
      <c r="B705" s="47"/>
      <c r="C705" s="48"/>
      <c r="D705" s="48"/>
      <c r="E705" s="48"/>
      <c r="F705" s="48"/>
      <c r="G705" s="48"/>
      <c r="H705" s="48"/>
      <c r="I705" s="48"/>
      <c r="J705" s="48"/>
      <c r="K705" s="48"/>
      <c r="N705" s="40"/>
      <c r="O705" s="38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G705" s="40"/>
      <c r="AH705" s="38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</row>
    <row r="706" spans="1:49" s="1" customFormat="1" ht="25.5" customHeight="1">
      <c r="A706" s="46"/>
      <c r="B706" s="47"/>
      <c r="C706" s="48"/>
      <c r="D706" s="48"/>
      <c r="E706" s="48"/>
      <c r="F706" s="48"/>
      <c r="G706" s="48"/>
      <c r="H706" s="48"/>
      <c r="I706" s="48"/>
      <c r="J706" s="48"/>
      <c r="K706" s="48"/>
      <c r="N706" s="40"/>
      <c r="O706" s="38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G706" s="40"/>
      <c r="AH706" s="38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</row>
    <row r="707" spans="1:49" s="1" customFormat="1" ht="25.5" customHeight="1">
      <c r="A707" s="46"/>
      <c r="B707" s="47"/>
      <c r="C707" s="48"/>
      <c r="D707" s="48"/>
      <c r="E707" s="48"/>
      <c r="F707" s="48"/>
      <c r="G707" s="48"/>
      <c r="H707" s="48"/>
      <c r="I707" s="48"/>
      <c r="J707" s="48"/>
      <c r="K707" s="48"/>
      <c r="N707" s="40"/>
      <c r="O707" s="38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G707" s="40"/>
      <c r="AH707" s="38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</row>
    <row r="708" spans="1:49" s="1" customFormat="1" ht="25.5" customHeight="1">
      <c r="A708" s="46"/>
      <c r="B708" s="47"/>
      <c r="C708" s="48"/>
      <c r="D708" s="48"/>
      <c r="E708" s="48"/>
      <c r="F708" s="48"/>
      <c r="G708" s="48"/>
      <c r="H708" s="48"/>
      <c r="I708" s="48"/>
      <c r="J708" s="48"/>
      <c r="K708" s="48"/>
      <c r="N708" s="40"/>
      <c r="O708" s="38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G708" s="40"/>
      <c r="AH708" s="38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</row>
    <row r="709" spans="1:49" s="1" customFormat="1" ht="25.5" customHeight="1">
      <c r="A709" s="46"/>
      <c r="B709" s="47"/>
      <c r="C709" s="48"/>
      <c r="D709" s="48"/>
      <c r="E709" s="48"/>
      <c r="F709" s="48"/>
      <c r="G709" s="48"/>
      <c r="H709" s="48"/>
      <c r="I709" s="48"/>
      <c r="J709" s="48"/>
      <c r="K709" s="48"/>
      <c r="N709" s="40"/>
      <c r="O709" s="38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G709" s="40"/>
      <c r="AH709" s="38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</row>
    <row r="710" spans="1:49" s="1" customFormat="1" ht="25.5" customHeight="1">
      <c r="A710" s="46"/>
      <c r="B710" s="47"/>
      <c r="C710" s="48"/>
      <c r="D710" s="48"/>
      <c r="E710" s="48"/>
      <c r="F710" s="48"/>
      <c r="G710" s="48"/>
      <c r="H710" s="48"/>
      <c r="I710" s="48"/>
      <c r="J710" s="48"/>
      <c r="K710" s="48"/>
      <c r="N710" s="40"/>
      <c r="O710" s="38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G710" s="40"/>
      <c r="AH710" s="38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</row>
    <row r="711" spans="1:49" s="1" customFormat="1" ht="25.5" customHeight="1">
      <c r="A711" s="46"/>
      <c r="B711" s="47"/>
      <c r="C711" s="48"/>
      <c r="D711" s="48"/>
      <c r="E711" s="48"/>
      <c r="F711" s="48"/>
      <c r="G711" s="48"/>
      <c r="H711" s="48"/>
      <c r="I711" s="48"/>
      <c r="J711" s="48"/>
      <c r="K711" s="48"/>
      <c r="N711" s="40"/>
      <c r="O711" s="38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G711" s="40"/>
      <c r="AH711" s="38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</row>
    <row r="712" spans="1:49" s="1" customFormat="1" ht="25.5" customHeight="1">
      <c r="A712" s="46"/>
      <c r="B712" s="47"/>
      <c r="C712" s="48"/>
      <c r="D712" s="48"/>
      <c r="E712" s="48"/>
      <c r="F712" s="48"/>
      <c r="G712" s="48"/>
      <c r="H712" s="48"/>
      <c r="I712" s="48"/>
      <c r="J712" s="48"/>
      <c r="K712" s="48"/>
      <c r="N712" s="40"/>
      <c r="O712" s="38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G712" s="40"/>
      <c r="AH712" s="38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</row>
    <row r="713" spans="1:49" s="1" customFormat="1" ht="25.5" customHeight="1">
      <c r="A713" s="46"/>
      <c r="B713" s="47"/>
      <c r="C713" s="48"/>
      <c r="D713" s="48"/>
      <c r="E713" s="48"/>
      <c r="F713" s="48"/>
      <c r="G713" s="48"/>
      <c r="H713" s="48"/>
      <c r="I713" s="48"/>
      <c r="J713" s="48"/>
      <c r="K713" s="48"/>
      <c r="N713" s="40"/>
      <c r="O713" s="38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G713" s="40"/>
      <c r="AH713" s="38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</row>
    <row r="714" spans="1:49" s="1" customFormat="1" ht="25.5" customHeight="1">
      <c r="A714" s="46"/>
      <c r="B714" s="47"/>
      <c r="C714" s="48"/>
      <c r="D714" s="48"/>
      <c r="E714" s="48"/>
      <c r="F714" s="48"/>
      <c r="G714" s="48"/>
      <c r="H714" s="48"/>
      <c r="I714" s="48"/>
      <c r="J714" s="48"/>
      <c r="K714" s="48"/>
      <c r="N714" s="40"/>
      <c r="O714" s="38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G714" s="40"/>
      <c r="AH714" s="38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</row>
    <row r="715" spans="1:49" s="1" customFormat="1" ht="25.5" customHeight="1">
      <c r="A715" s="183"/>
      <c r="B715" s="183"/>
      <c r="C715" s="48"/>
      <c r="D715" s="48"/>
      <c r="E715" s="48"/>
      <c r="F715" s="48"/>
      <c r="G715" s="48"/>
      <c r="H715" s="48"/>
      <c r="I715" s="48"/>
      <c r="J715" s="48"/>
      <c r="K715" s="48"/>
      <c r="N715" s="188"/>
      <c r="O715" s="188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G715" s="188"/>
      <c r="AH715" s="188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</row>
    <row r="716" spans="1:49" s="1" customFormat="1" ht="25.5" customHeight="1">
      <c r="A716" s="46"/>
      <c r="B716" s="47"/>
      <c r="C716" s="48"/>
      <c r="D716" s="48"/>
      <c r="E716" s="48"/>
      <c r="F716" s="48"/>
      <c r="G716" s="48"/>
      <c r="H716" s="48"/>
      <c r="I716" s="48"/>
      <c r="J716" s="48"/>
      <c r="K716" s="48"/>
      <c r="N716" s="40"/>
      <c r="O716" s="38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G716" s="40"/>
      <c r="AH716" s="38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</row>
    <row r="717" spans="1:49" s="1" customFormat="1" ht="25.5" customHeight="1">
      <c r="A717" s="46"/>
      <c r="B717" s="47"/>
      <c r="C717" s="48"/>
      <c r="D717" s="48"/>
      <c r="E717" s="48"/>
      <c r="F717" s="48"/>
      <c r="G717" s="48"/>
      <c r="H717" s="48"/>
      <c r="I717" s="48"/>
      <c r="J717" s="48"/>
      <c r="K717" s="48"/>
      <c r="N717" s="40"/>
      <c r="O717" s="38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G717" s="40"/>
      <c r="AH717" s="38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</row>
    <row r="718" spans="1:49" s="1" customFormat="1" ht="25.5" customHeight="1">
      <c r="A718" s="46"/>
      <c r="B718" s="47"/>
      <c r="C718" s="48"/>
      <c r="D718" s="48"/>
      <c r="E718" s="48"/>
      <c r="F718" s="48"/>
      <c r="G718" s="48"/>
      <c r="H718" s="48"/>
      <c r="I718" s="48"/>
      <c r="J718" s="48"/>
      <c r="K718" s="48"/>
      <c r="N718" s="40"/>
      <c r="O718" s="38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G718" s="40"/>
      <c r="AH718" s="38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</row>
    <row r="719" spans="1:49" s="1" customFormat="1" ht="25.5" customHeight="1">
      <c r="A719" s="46"/>
      <c r="B719" s="47"/>
      <c r="C719" s="48"/>
      <c r="D719" s="48"/>
      <c r="E719" s="48"/>
      <c r="F719" s="48"/>
      <c r="G719" s="48"/>
      <c r="H719" s="48"/>
      <c r="I719" s="48"/>
      <c r="J719" s="48"/>
      <c r="K719" s="48"/>
      <c r="N719" s="40"/>
      <c r="O719" s="38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G719" s="40"/>
      <c r="AH719" s="38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</row>
    <row r="720" spans="1:49" s="1" customFormat="1" ht="25.5" customHeight="1">
      <c r="A720" s="46"/>
      <c r="B720" s="47"/>
      <c r="C720" s="48"/>
      <c r="D720" s="48"/>
      <c r="E720" s="48"/>
      <c r="F720" s="48"/>
      <c r="G720" s="48"/>
      <c r="H720" s="48"/>
      <c r="I720" s="48"/>
      <c r="J720" s="48"/>
      <c r="K720" s="48"/>
      <c r="N720" s="40"/>
      <c r="O720" s="38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G720" s="40"/>
      <c r="AH720" s="38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</row>
    <row r="721" spans="1:49" s="1" customFormat="1" ht="25.5" customHeight="1">
      <c r="A721" s="46"/>
      <c r="B721" s="47"/>
      <c r="C721" s="48"/>
      <c r="D721" s="48"/>
      <c r="E721" s="48"/>
      <c r="F721" s="48"/>
      <c r="G721" s="48"/>
      <c r="H721" s="48"/>
      <c r="I721" s="48"/>
      <c r="J721" s="48"/>
      <c r="K721" s="48"/>
      <c r="N721" s="40"/>
      <c r="O721" s="38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G721" s="40"/>
      <c r="AH721" s="38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</row>
    <row r="722" spans="1:49" s="1" customFormat="1" ht="25.5" customHeight="1">
      <c r="A722" s="46"/>
      <c r="B722" s="47"/>
      <c r="C722" s="48"/>
      <c r="D722" s="48"/>
      <c r="E722" s="48"/>
      <c r="F722" s="48"/>
      <c r="G722" s="48"/>
      <c r="H722" s="48"/>
      <c r="I722" s="48"/>
      <c r="J722" s="48"/>
      <c r="K722" s="48"/>
      <c r="N722" s="40"/>
      <c r="O722" s="38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G722" s="40"/>
      <c r="AH722" s="38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</row>
    <row r="723" spans="1:49" s="1" customFormat="1" ht="25.5" customHeight="1">
      <c r="A723" s="46"/>
      <c r="B723" s="47"/>
      <c r="C723" s="48"/>
      <c r="D723" s="48"/>
      <c r="E723" s="48"/>
      <c r="F723" s="48"/>
      <c r="G723" s="48"/>
      <c r="H723" s="48"/>
      <c r="I723" s="48"/>
      <c r="J723" s="48"/>
      <c r="K723" s="48"/>
      <c r="N723" s="40"/>
      <c r="O723" s="38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G723" s="40"/>
      <c r="AH723" s="38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</row>
    <row r="724" spans="1:49" s="1" customFormat="1" ht="25.5" customHeight="1">
      <c r="A724" s="46"/>
      <c r="B724" s="47"/>
      <c r="C724" s="48"/>
      <c r="D724" s="48"/>
      <c r="E724" s="48"/>
      <c r="F724" s="48"/>
      <c r="G724" s="48"/>
      <c r="H724" s="48"/>
      <c r="I724" s="48"/>
      <c r="J724" s="48"/>
      <c r="K724" s="48"/>
      <c r="N724" s="40"/>
      <c r="O724" s="38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G724" s="40"/>
      <c r="AH724" s="38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</row>
    <row r="725" spans="1:49" s="1" customFormat="1" ht="25.5" customHeight="1">
      <c r="A725" s="46"/>
      <c r="B725" s="47"/>
      <c r="C725" s="48"/>
      <c r="D725" s="48"/>
      <c r="E725" s="48"/>
      <c r="F725" s="48"/>
      <c r="G725" s="48"/>
      <c r="H725" s="48"/>
      <c r="I725" s="48"/>
      <c r="J725" s="48"/>
      <c r="K725" s="48"/>
      <c r="N725" s="40"/>
      <c r="O725" s="38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G725" s="40"/>
      <c r="AH725" s="38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</row>
    <row r="726" spans="1:49" s="1" customFormat="1" ht="25.5" customHeight="1">
      <c r="A726" s="46"/>
      <c r="B726" s="47"/>
      <c r="C726" s="48"/>
      <c r="D726" s="48"/>
      <c r="E726" s="48"/>
      <c r="F726" s="48"/>
      <c r="G726" s="48"/>
      <c r="H726" s="48"/>
      <c r="I726" s="48"/>
      <c r="J726" s="48"/>
      <c r="K726" s="48"/>
      <c r="N726" s="40"/>
      <c r="O726" s="38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G726" s="40"/>
      <c r="AH726" s="38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</row>
    <row r="727" spans="1:49" s="1" customFormat="1" ht="25.5" customHeight="1">
      <c r="A727" s="46"/>
      <c r="B727" s="47"/>
      <c r="C727" s="48"/>
      <c r="D727" s="48"/>
      <c r="E727" s="48"/>
      <c r="F727" s="48"/>
      <c r="G727" s="48"/>
      <c r="H727" s="48"/>
      <c r="I727" s="48"/>
      <c r="J727" s="48"/>
      <c r="K727" s="48"/>
      <c r="N727" s="40"/>
      <c r="O727" s="38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G727" s="40"/>
      <c r="AH727" s="38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</row>
    <row r="728" spans="1:49" s="1" customFormat="1" ht="25.5" customHeight="1">
      <c r="A728" s="46"/>
      <c r="B728" s="47"/>
      <c r="C728" s="48"/>
      <c r="D728" s="48"/>
      <c r="E728" s="48"/>
      <c r="F728" s="48"/>
      <c r="G728" s="48"/>
      <c r="H728" s="48"/>
      <c r="I728" s="48"/>
      <c r="J728" s="48"/>
      <c r="K728" s="48"/>
      <c r="N728" s="40"/>
      <c r="O728" s="38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G728" s="40"/>
      <c r="AH728" s="38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</row>
    <row r="729" spans="1:49" s="1" customFormat="1" ht="25.5" customHeight="1">
      <c r="A729" s="46"/>
      <c r="B729" s="47"/>
      <c r="C729" s="48"/>
      <c r="D729" s="48"/>
      <c r="E729" s="48"/>
      <c r="F729" s="48"/>
      <c r="G729" s="48"/>
      <c r="H729" s="48"/>
      <c r="I729" s="48"/>
      <c r="J729" s="48"/>
      <c r="K729" s="48"/>
      <c r="N729" s="40"/>
      <c r="O729" s="38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G729" s="40"/>
      <c r="AH729" s="38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</row>
    <row r="730" spans="1:49" s="1" customFormat="1" ht="25.5" customHeight="1">
      <c r="A730" s="46"/>
      <c r="B730" s="47"/>
      <c r="C730" s="48"/>
      <c r="D730" s="48"/>
      <c r="E730" s="48"/>
      <c r="F730" s="48"/>
      <c r="G730" s="48"/>
      <c r="H730" s="48"/>
      <c r="I730" s="48"/>
      <c r="J730" s="48"/>
      <c r="K730" s="48"/>
      <c r="N730" s="40"/>
      <c r="O730" s="38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G730" s="40"/>
      <c r="AH730" s="38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</row>
    <row r="731" spans="1:49" s="1" customFormat="1" ht="25.5" customHeight="1">
      <c r="A731" s="46"/>
      <c r="B731" s="47"/>
      <c r="C731" s="48"/>
      <c r="D731" s="48"/>
      <c r="E731" s="48"/>
      <c r="F731" s="48"/>
      <c r="G731" s="48"/>
      <c r="H731" s="48"/>
      <c r="I731" s="48"/>
      <c r="J731" s="48"/>
      <c r="K731" s="48"/>
      <c r="N731" s="40"/>
      <c r="O731" s="38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G731" s="40"/>
      <c r="AH731" s="38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</row>
    <row r="732" spans="1:49" s="1" customFormat="1" ht="25.5" customHeight="1">
      <c r="A732" s="46"/>
      <c r="B732" s="47"/>
      <c r="C732" s="48"/>
      <c r="D732" s="48"/>
      <c r="E732" s="48"/>
      <c r="F732" s="48"/>
      <c r="G732" s="48"/>
      <c r="H732" s="48"/>
      <c r="I732" s="48"/>
      <c r="J732" s="48"/>
      <c r="K732" s="48"/>
      <c r="N732" s="40"/>
      <c r="O732" s="38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G732" s="40"/>
      <c r="AH732" s="38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</row>
    <row r="733" spans="1:49" s="1" customFormat="1" ht="25.5" customHeight="1">
      <c r="A733" s="46"/>
      <c r="B733" s="47"/>
      <c r="C733" s="48"/>
      <c r="D733" s="48"/>
      <c r="E733" s="48"/>
      <c r="F733" s="48"/>
      <c r="G733" s="48"/>
      <c r="H733" s="48"/>
      <c r="I733" s="48"/>
      <c r="J733" s="48"/>
      <c r="K733" s="48"/>
      <c r="N733" s="40"/>
      <c r="O733" s="38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G733" s="40"/>
      <c r="AH733" s="38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</row>
    <row r="734" spans="1:49" s="1" customFormat="1" ht="25.5" customHeight="1">
      <c r="A734" s="46"/>
      <c r="B734" s="47"/>
      <c r="C734" s="48"/>
      <c r="D734" s="48"/>
      <c r="E734" s="48"/>
      <c r="F734" s="48"/>
      <c r="G734" s="48"/>
      <c r="H734" s="48"/>
      <c r="I734" s="48"/>
      <c r="J734" s="48"/>
      <c r="K734" s="48"/>
      <c r="N734" s="40"/>
      <c r="O734" s="38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G734" s="40"/>
      <c r="AH734" s="38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</row>
    <row r="735" spans="1:49" s="1" customFormat="1" ht="25.5" customHeight="1">
      <c r="A735" s="46"/>
      <c r="B735" s="47"/>
      <c r="C735" s="48"/>
      <c r="D735" s="48"/>
      <c r="E735" s="48"/>
      <c r="F735" s="48"/>
      <c r="G735" s="48"/>
      <c r="H735" s="48"/>
      <c r="I735" s="48"/>
      <c r="J735" s="48"/>
      <c r="K735" s="48"/>
      <c r="N735" s="40"/>
      <c r="O735" s="38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G735" s="40"/>
      <c r="AH735" s="38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</row>
    <row r="736" spans="1:49" s="1" customFormat="1" ht="25.5" customHeight="1">
      <c r="A736" s="46"/>
      <c r="B736" s="47"/>
      <c r="C736" s="48"/>
      <c r="D736" s="48"/>
      <c r="E736" s="48"/>
      <c r="F736" s="48"/>
      <c r="G736" s="48"/>
      <c r="H736" s="48"/>
      <c r="I736" s="48"/>
      <c r="J736" s="48"/>
      <c r="K736" s="48"/>
      <c r="N736" s="40"/>
      <c r="O736" s="38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G736" s="40"/>
      <c r="AH736" s="38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</row>
    <row r="737" spans="1:49" s="1" customFormat="1" ht="25.5" customHeight="1">
      <c r="A737" s="183"/>
      <c r="B737" s="183"/>
      <c r="C737" s="48"/>
      <c r="D737" s="48"/>
      <c r="E737" s="48"/>
      <c r="F737" s="48"/>
      <c r="G737" s="48"/>
      <c r="H737" s="48"/>
      <c r="I737" s="48"/>
      <c r="J737" s="48"/>
      <c r="K737" s="48"/>
      <c r="N737" s="188"/>
      <c r="O737" s="188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G737" s="188"/>
      <c r="AH737" s="188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</row>
    <row r="738" spans="1:49" s="1" customFormat="1" ht="25.5" customHeight="1">
      <c r="A738" s="46"/>
      <c r="B738" s="47"/>
      <c r="C738" s="48"/>
      <c r="D738" s="48"/>
      <c r="E738" s="48"/>
      <c r="F738" s="48"/>
      <c r="G738" s="48"/>
      <c r="H738" s="48"/>
      <c r="I738" s="48"/>
      <c r="J738" s="48"/>
      <c r="K738" s="48"/>
      <c r="N738" s="40"/>
      <c r="O738" s="38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G738" s="40"/>
      <c r="AH738" s="38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</row>
    <row r="739" spans="1:49" s="1" customFormat="1" ht="25.5" customHeight="1">
      <c r="A739" s="183"/>
      <c r="B739" s="183"/>
      <c r="C739" s="48"/>
      <c r="D739" s="48"/>
      <c r="E739" s="48"/>
      <c r="F739" s="48"/>
      <c r="G739" s="48"/>
      <c r="H739" s="48"/>
      <c r="I739" s="48"/>
      <c r="J739" s="48"/>
      <c r="K739" s="48"/>
      <c r="N739" s="188"/>
      <c r="O739" s="188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G739" s="188"/>
      <c r="AH739" s="188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</row>
    <row r="740" spans="1:49" s="1" customFormat="1" ht="25.5" customHeight="1">
      <c r="A740" s="46"/>
      <c r="B740" s="47"/>
      <c r="C740" s="48"/>
      <c r="D740" s="48"/>
      <c r="E740" s="48"/>
      <c r="F740" s="48"/>
      <c r="G740" s="48"/>
      <c r="H740" s="48"/>
      <c r="I740" s="48"/>
      <c r="J740" s="48"/>
      <c r="K740" s="48"/>
      <c r="N740" s="40"/>
      <c r="O740" s="38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G740" s="40"/>
      <c r="AH740" s="38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</row>
    <row r="741" spans="1:49" s="1" customFormat="1" ht="25.5" customHeight="1">
      <c r="A741" s="183"/>
      <c r="B741" s="183"/>
      <c r="C741" s="48"/>
      <c r="D741" s="48"/>
      <c r="E741" s="48"/>
      <c r="F741" s="48"/>
      <c r="G741" s="48"/>
      <c r="H741" s="48"/>
      <c r="I741" s="48"/>
      <c r="J741" s="48"/>
      <c r="K741" s="48"/>
      <c r="N741" s="188"/>
      <c r="O741" s="188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G741" s="188"/>
      <c r="AH741" s="188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</row>
    <row r="742" spans="1:49" s="1" customFormat="1" ht="25.5" customHeight="1">
      <c r="A742" s="46"/>
      <c r="B742" s="47"/>
      <c r="C742" s="48"/>
      <c r="D742" s="48"/>
      <c r="E742" s="48"/>
      <c r="F742" s="48"/>
      <c r="G742" s="48"/>
      <c r="H742" s="48"/>
      <c r="I742" s="48"/>
      <c r="J742" s="48"/>
      <c r="K742" s="48"/>
      <c r="N742" s="40"/>
      <c r="O742" s="38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G742" s="40"/>
      <c r="AH742" s="38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</row>
    <row r="743" spans="1:49" s="1" customFormat="1" ht="25.5" customHeight="1">
      <c r="A743" s="46"/>
      <c r="B743" s="47"/>
      <c r="C743" s="48"/>
      <c r="D743" s="48"/>
      <c r="E743" s="48"/>
      <c r="F743" s="48"/>
      <c r="G743" s="48"/>
      <c r="H743" s="48"/>
      <c r="I743" s="48"/>
      <c r="J743" s="48"/>
      <c r="K743" s="48"/>
      <c r="N743" s="40"/>
      <c r="O743" s="38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G743" s="40"/>
      <c r="AH743" s="38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</row>
    <row r="744" spans="1:49" s="1" customFormat="1" ht="25.5" customHeight="1">
      <c r="A744" s="46"/>
      <c r="B744" s="47"/>
      <c r="C744" s="48"/>
      <c r="D744" s="48"/>
      <c r="E744" s="48"/>
      <c r="F744" s="48"/>
      <c r="G744" s="48"/>
      <c r="H744" s="48"/>
      <c r="I744" s="48"/>
      <c r="J744" s="48"/>
      <c r="K744" s="48"/>
      <c r="N744" s="40"/>
      <c r="O744" s="38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G744" s="40"/>
      <c r="AH744" s="38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</row>
    <row r="745" spans="1:49" s="1" customFormat="1" ht="25.5" customHeight="1">
      <c r="A745" s="46"/>
      <c r="B745" s="47"/>
      <c r="C745" s="48"/>
      <c r="D745" s="48"/>
      <c r="E745" s="48"/>
      <c r="F745" s="48"/>
      <c r="G745" s="48"/>
      <c r="H745" s="48"/>
      <c r="I745" s="48"/>
      <c r="J745" s="48"/>
      <c r="K745" s="48"/>
      <c r="N745" s="40"/>
      <c r="O745" s="38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G745" s="40"/>
      <c r="AH745" s="38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</row>
    <row r="746" spans="1:49" s="1" customFormat="1" ht="25.5" customHeight="1">
      <c r="A746" s="46"/>
      <c r="B746" s="47"/>
      <c r="C746" s="48"/>
      <c r="D746" s="48"/>
      <c r="E746" s="48"/>
      <c r="F746" s="48"/>
      <c r="G746" s="48"/>
      <c r="H746" s="48"/>
      <c r="I746" s="48"/>
      <c r="J746" s="48"/>
      <c r="K746" s="48"/>
      <c r="N746" s="40"/>
      <c r="O746" s="38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G746" s="40"/>
      <c r="AH746" s="38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</row>
    <row r="747" spans="1:49" s="1" customFormat="1" ht="25.5" customHeight="1">
      <c r="A747" s="183"/>
      <c r="B747" s="183"/>
      <c r="C747" s="48"/>
      <c r="D747" s="48"/>
      <c r="E747" s="48"/>
      <c r="F747" s="48"/>
      <c r="G747" s="48"/>
      <c r="H747" s="48"/>
      <c r="I747" s="48"/>
      <c r="J747" s="48"/>
      <c r="K747" s="48"/>
      <c r="N747" s="188"/>
      <c r="O747" s="188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G747" s="188"/>
      <c r="AH747" s="188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</row>
    <row r="748" spans="1:49" s="1" customFormat="1" ht="25.5" customHeight="1">
      <c r="A748" s="46"/>
      <c r="B748" s="47"/>
      <c r="C748" s="48"/>
      <c r="D748" s="48"/>
      <c r="E748" s="48"/>
      <c r="F748" s="48"/>
      <c r="G748" s="48"/>
      <c r="H748" s="48"/>
      <c r="I748" s="48"/>
      <c r="J748" s="48"/>
      <c r="K748" s="48"/>
      <c r="N748" s="40"/>
      <c r="O748" s="38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G748" s="40"/>
      <c r="AH748" s="38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</row>
    <row r="749" spans="1:49" s="1" customFormat="1" ht="25.5" customHeight="1">
      <c r="A749" s="46"/>
      <c r="B749" s="47"/>
      <c r="C749" s="48"/>
      <c r="D749" s="48"/>
      <c r="E749" s="48"/>
      <c r="F749" s="48"/>
      <c r="G749" s="48"/>
      <c r="H749" s="48"/>
      <c r="I749" s="48"/>
      <c r="J749" s="48"/>
      <c r="K749" s="48"/>
      <c r="N749" s="40"/>
      <c r="O749" s="38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G749" s="40"/>
      <c r="AH749" s="38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</row>
    <row r="750" spans="1:49" s="1" customFormat="1" ht="25.5" customHeight="1">
      <c r="A750" s="46"/>
      <c r="B750" s="47"/>
      <c r="C750" s="48"/>
      <c r="D750" s="48"/>
      <c r="E750" s="48"/>
      <c r="F750" s="48"/>
      <c r="G750" s="48"/>
      <c r="H750" s="48"/>
      <c r="I750" s="48"/>
      <c r="J750" s="48"/>
      <c r="K750" s="48"/>
      <c r="N750" s="40"/>
      <c r="O750" s="38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G750" s="40"/>
      <c r="AH750" s="38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</row>
    <row r="751" spans="1:49" s="1" customFormat="1" ht="25.5" customHeight="1">
      <c r="A751" s="46"/>
      <c r="B751" s="47"/>
      <c r="C751" s="48"/>
      <c r="D751" s="48"/>
      <c r="E751" s="48"/>
      <c r="F751" s="48"/>
      <c r="G751" s="48"/>
      <c r="H751" s="48"/>
      <c r="I751" s="48"/>
      <c r="J751" s="48"/>
      <c r="K751" s="48"/>
      <c r="N751" s="40"/>
      <c r="O751" s="38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G751" s="40"/>
      <c r="AH751" s="38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</row>
    <row r="752" spans="1:49" s="1" customFormat="1" ht="25.5" customHeight="1">
      <c r="A752" s="46"/>
      <c r="B752" s="47"/>
      <c r="C752" s="48"/>
      <c r="D752" s="48"/>
      <c r="E752" s="48"/>
      <c r="F752" s="48"/>
      <c r="G752" s="48"/>
      <c r="H752" s="48"/>
      <c r="I752" s="48"/>
      <c r="J752" s="48"/>
      <c r="K752" s="48"/>
      <c r="N752" s="40"/>
      <c r="O752" s="38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G752" s="40"/>
      <c r="AH752" s="38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</row>
    <row r="753" spans="1:49" s="1" customFormat="1" ht="25.5" customHeight="1">
      <c r="A753" s="46"/>
      <c r="B753" s="47"/>
      <c r="C753" s="48"/>
      <c r="D753" s="48"/>
      <c r="E753" s="48"/>
      <c r="F753" s="48"/>
      <c r="G753" s="48"/>
      <c r="H753" s="48"/>
      <c r="I753" s="48"/>
      <c r="J753" s="48"/>
      <c r="K753" s="48"/>
      <c r="N753" s="40"/>
      <c r="O753" s="38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G753" s="40"/>
      <c r="AH753" s="38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</row>
    <row r="754" spans="1:49" s="1" customFormat="1" ht="25.5" customHeight="1">
      <c r="A754" s="183"/>
      <c r="B754" s="183"/>
      <c r="C754" s="48"/>
      <c r="D754" s="48"/>
      <c r="E754" s="48"/>
      <c r="F754" s="48"/>
      <c r="G754" s="48"/>
      <c r="H754" s="48"/>
      <c r="I754" s="48"/>
      <c r="J754" s="48"/>
      <c r="K754" s="48"/>
      <c r="N754" s="40"/>
      <c r="O754" s="38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G754" s="40"/>
      <c r="AH754" s="38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</row>
    <row r="755" spans="1:49" s="1" customFormat="1" ht="25.5" customHeight="1">
      <c r="A755" s="184"/>
      <c r="B755" s="184"/>
      <c r="C755" s="48"/>
      <c r="D755" s="48"/>
      <c r="E755" s="49"/>
      <c r="F755" s="49"/>
      <c r="G755" s="50"/>
      <c r="H755" s="48"/>
      <c r="I755" s="48"/>
      <c r="J755" s="48"/>
      <c r="K755" s="48"/>
      <c r="N755" s="40"/>
      <c r="O755" s="38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G755" s="40"/>
      <c r="AH755" s="38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</row>
    <row r="756" spans="1:49" s="1" customFormat="1" ht="25.5" customHeight="1">
      <c r="A756" s="46"/>
      <c r="B756" s="47"/>
      <c r="C756" s="48"/>
      <c r="D756" s="48"/>
      <c r="E756" s="49"/>
      <c r="F756" s="49"/>
      <c r="G756" s="50"/>
      <c r="H756" s="48"/>
      <c r="I756" s="48"/>
      <c r="J756" s="48"/>
      <c r="K756" s="48"/>
      <c r="N756" s="40"/>
      <c r="O756" s="38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G756" s="40"/>
      <c r="AH756" s="38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</row>
    <row r="757" spans="1:49" s="1" customFormat="1" ht="25.5" customHeight="1">
      <c r="A757" s="46"/>
      <c r="B757" s="47"/>
      <c r="C757" s="48"/>
      <c r="D757" s="48"/>
      <c r="E757" s="49"/>
      <c r="F757" s="49"/>
      <c r="G757" s="50"/>
      <c r="H757" s="48"/>
      <c r="I757" s="48"/>
      <c r="J757" s="48"/>
      <c r="K757" s="48"/>
      <c r="N757" s="40"/>
      <c r="O757" s="38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G757" s="40"/>
      <c r="AH757" s="38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</row>
    <row r="758" spans="1:49" s="1" customFormat="1" ht="25.5" customHeight="1">
      <c r="A758" s="46"/>
      <c r="B758" s="47"/>
      <c r="C758" s="48"/>
      <c r="D758" s="48"/>
      <c r="E758" s="49"/>
      <c r="F758" s="49"/>
      <c r="G758" s="50"/>
      <c r="H758" s="48"/>
      <c r="I758" s="48"/>
      <c r="J758" s="48"/>
      <c r="K758" s="48"/>
      <c r="N758" s="40"/>
      <c r="O758" s="38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G758" s="40"/>
      <c r="AH758" s="38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</row>
    <row r="759" spans="1:49" s="1" customFormat="1" ht="25.5" customHeight="1">
      <c r="A759" s="46"/>
      <c r="B759" s="47"/>
      <c r="C759" s="48"/>
      <c r="D759" s="48"/>
      <c r="E759" s="49"/>
      <c r="F759" s="49"/>
      <c r="G759" s="50"/>
      <c r="H759" s="48"/>
      <c r="I759" s="48"/>
      <c r="J759" s="48"/>
      <c r="K759" s="48"/>
      <c r="N759" s="40"/>
      <c r="O759" s="38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G759" s="40"/>
      <c r="AH759" s="38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</row>
    <row r="760" spans="1:49" s="1" customFormat="1" ht="25.5" customHeight="1">
      <c r="A760" s="46"/>
      <c r="B760" s="47"/>
      <c r="C760" s="48"/>
      <c r="D760" s="48"/>
      <c r="E760" s="49"/>
      <c r="F760" s="49"/>
      <c r="G760" s="50"/>
      <c r="H760" s="48"/>
      <c r="I760" s="48"/>
      <c r="J760" s="48"/>
      <c r="K760" s="48"/>
      <c r="N760" s="40"/>
      <c r="O760" s="38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G760" s="40"/>
      <c r="AH760" s="38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</row>
    <row r="761" spans="1:49" s="1" customFormat="1" ht="25.5" customHeight="1">
      <c r="A761" s="46"/>
      <c r="B761" s="47"/>
      <c r="C761" s="48"/>
      <c r="D761" s="48"/>
      <c r="E761" s="49"/>
      <c r="F761" s="49"/>
      <c r="G761" s="50"/>
      <c r="H761" s="48"/>
      <c r="I761" s="48"/>
      <c r="J761" s="48"/>
      <c r="K761" s="48"/>
      <c r="N761" s="40"/>
      <c r="O761" s="38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G761" s="40"/>
      <c r="AH761" s="38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</row>
    <row r="762" spans="1:49" s="1" customFormat="1" ht="25.5" customHeight="1">
      <c r="A762" s="183"/>
      <c r="B762" s="183"/>
      <c r="C762" s="48"/>
      <c r="D762" s="48"/>
      <c r="E762" s="48"/>
      <c r="F762" s="48"/>
      <c r="G762" s="48"/>
      <c r="H762" s="48"/>
      <c r="I762" s="48"/>
      <c r="J762" s="48"/>
      <c r="K762" s="48"/>
      <c r="N762" s="188"/>
      <c r="O762" s="188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G762" s="188"/>
      <c r="AH762" s="188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</row>
    <row r="763" spans="1:49" s="1" customFormat="1" ht="25.5" customHeight="1">
      <c r="A763" s="183"/>
      <c r="B763" s="183"/>
      <c r="C763" s="48"/>
      <c r="D763" s="48"/>
      <c r="E763" s="48"/>
      <c r="F763" s="48"/>
      <c r="G763" s="48"/>
      <c r="H763" s="48"/>
      <c r="I763" s="48"/>
      <c r="J763" s="48"/>
      <c r="K763" s="48"/>
      <c r="N763" s="188"/>
      <c r="O763" s="188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G763" s="188"/>
      <c r="AH763" s="188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</row>
    <row r="764" spans="1:49" s="1" customFormat="1" ht="25.5" customHeight="1">
      <c r="A764" s="183"/>
      <c r="B764" s="183"/>
      <c r="C764" s="48"/>
      <c r="D764" s="48"/>
      <c r="E764" s="48"/>
      <c r="F764" s="48"/>
      <c r="G764" s="48"/>
      <c r="H764" s="48"/>
      <c r="I764" s="48"/>
      <c r="J764" s="48"/>
      <c r="K764" s="48"/>
      <c r="N764" s="188"/>
      <c r="O764" s="188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G764" s="188"/>
      <c r="AH764" s="188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</row>
    <row r="765" spans="1:49" s="1" customFormat="1" ht="25.5" customHeight="1">
      <c r="A765" s="46"/>
      <c r="B765" s="47"/>
      <c r="C765" s="48"/>
      <c r="D765" s="48"/>
      <c r="E765" s="48"/>
      <c r="F765" s="48"/>
      <c r="G765" s="48"/>
      <c r="H765" s="48"/>
      <c r="I765" s="48"/>
      <c r="J765" s="48"/>
      <c r="K765" s="48"/>
      <c r="N765" s="40"/>
      <c r="O765" s="38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G765" s="40"/>
      <c r="AH765" s="38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</row>
    <row r="766" spans="1:49" s="1" customFormat="1" ht="25.5" customHeight="1">
      <c r="A766" s="46"/>
      <c r="B766" s="47"/>
      <c r="C766" s="48"/>
      <c r="D766" s="48"/>
      <c r="E766" s="48"/>
      <c r="F766" s="48"/>
      <c r="G766" s="48"/>
      <c r="H766" s="48"/>
      <c r="I766" s="48"/>
      <c r="J766" s="48"/>
      <c r="K766" s="48"/>
      <c r="N766" s="40"/>
      <c r="O766" s="38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G766" s="40"/>
      <c r="AH766" s="38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</row>
    <row r="767" spans="1:49" s="1" customFormat="1" ht="25.5" customHeight="1">
      <c r="A767" s="46"/>
      <c r="B767" s="47"/>
      <c r="C767" s="48"/>
      <c r="D767" s="48"/>
      <c r="E767" s="48"/>
      <c r="F767" s="48"/>
      <c r="G767" s="48"/>
      <c r="H767" s="48"/>
      <c r="I767" s="48"/>
      <c r="J767" s="48"/>
      <c r="K767" s="48"/>
      <c r="N767" s="40"/>
      <c r="O767" s="38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G767" s="40"/>
      <c r="AH767" s="38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</row>
    <row r="768" spans="1:49" s="1" customFormat="1" ht="25.5" customHeight="1">
      <c r="A768" s="46"/>
      <c r="B768" s="47"/>
      <c r="C768" s="48"/>
      <c r="D768" s="48"/>
      <c r="E768" s="48"/>
      <c r="F768" s="48"/>
      <c r="G768" s="48"/>
      <c r="H768" s="48"/>
      <c r="I768" s="48"/>
      <c r="J768" s="48"/>
      <c r="K768" s="48"/>
      <c r="N768" s="40"/>
      <c r="O768" s="38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G768" s="40"/>
      <c r="AH768" s="38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</row>
    <row r="769" spans="1:49" s="1" customFormat="1" ht="25.5" customHeight="1">
      <c r="A769" s="46"/>
      <c r="B769" s="47"/>
      <c r="C769" s="48"/>
      <c r="D769" s="48"/>
      <c r="E769" s="48"/>
      <c r="F769" s="48"/>
      <c r="G769" s="48"/>
      <c r="H769" s="48"/>
      <c r="I769" s="48"/>
      <c r="J769" s="48"/>
      <c r="K769" s="48"/>
      <c r="N769" s="40"/>
      <c r="O769" s="38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G769" s="40"/>
      <c r="AH769" s="38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</row>
    <row r="770" spans="1:49" s="1" customFormat="1" ht="25.5" customHeight="1">
      <c r="A770" s="46"/>
      <c r="B770" s="47"/>
      <c r="C770" s="48"/>
      <c r="D770" s="48"/>
      <c r="E770" s="48"/>
      <c r="F770" s="48"/>
      <c r="G770" s="48"/>
      <c r="H770" s="48"/>
      <c r="I770" s="48"/>
      <c r="J770" s="48"/>
      <c r="K770" s="48"/>
      <c r="N770" s="40"/>
      <c r="O770" s="38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G770" s="40"/>
      <c r="AH770" s="38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</row>
    <row r="771" spans="1:49" s="1" customFormat="1" ht="25.5" customHeight="1">
      <c r="A771" s="46"/>
      <c r="B771" s="47"/>
      <c r="C771" s="48"/>
      <c r="D771" s="48"/>
      <c r="E771" s="48"/>
      <c r="F771" s="48"/>
      <c r="G771" s="48"/>
      <c r="H771" s="48"/>
      <c r="I771" s="48"/>
      <c r="J771" s="48"/>
      <c r="K771" s="48"/>
      <c r="N771" s="40"/>
      <c r="O771" s="38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G771" s="40"/>
      <c r="AH771" s="38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</row>
    <row r="772" spans="1:49" s="1" customFormat="1" ht="25.5" customHeight="1">
      <c r="A772" s="46"/>
      <c r="B772" s="47"/>
      <c r="C772" s="48"/>
      <c r="D772" s="48"/>
      <c r="E772" s="48"/>
      <c r="F772" s="48"/>
      <c r="G772" s="48"/>
      <c r="H772" s="48"/>
      <c r="I772" s="48"/>
      <c r="J772" s="48"/>
      <c r="K772" s="48"/>
      <c r="N772" s="40"/>
      <c r="O772" s="38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G772" s="40"/>
      <c r="AH772" s="38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</row>
    <row r="773" spans="1:49" s="1" customFormat="1" ht="25.5" customHeight="1">
      <c r="A773" s="46"/>
      <c r="B773" s="47"/>
      <c r="C773" s="48"/>
      <c r="D773" s="48"/>
      <c r="E773" s="48"/>
      <c r="F773" s="48"/>
      <c r="G773" s="48"/>
      <c r="H773" s="48"/>
      <c r="I773" s="48"/>
      <c r="J773" s="48"/>
      <c r="K773" s="48"/>
      <c r="N773" s="40"/>
      <c r="O773" s="38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G773" s="40"/>
      <c r="AH773" s="38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</row>
    <row r="774" spans="1:49" s="1" customFormat="1" ht="25.5" customHeight="1">
      <c r="A774" s="46"/>
      <c r="B774" s="47"/>
      <c r="C774" s="48"/>
      <c r="D774" s="48"/>
      <c r="E774" s="48"/>
      <c r="F774" s="48"/>
      <c r="G774" s="48"/>
      <c r="H774" s="48"/>
      <c r="I774" s="48"/>
      <c r="J774" s="48"/>
      <c r="K774" s="48"/>
      <c r="N774" s="38"/>
      <c r="O774" s="38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G774" s="38"/>
      <c r="AH774" s="38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</row>
    <row r="775" spans="1:49" s="1" customFormat="1" ht="25.5" customHeight="1">
      <c r="A775" s="46"/>
      <c r="B775" s="47"/>
      <c r="C775" s="48"/>
      <c r="D775" s="48"/>
      <c r="E775" s="48"/>
      <c r="F775" s="48"/>
      <c r="G775" s="48"/>
      <c r="H775" s="48"/>
      <c r="I775" s="48"/>
      <c r="J775" s="48"/>
      <c r="K775" s="48"/>
      <c r="N775" s="40"/>
      <c r="O775" s="38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G775" s="40"/>
      <c r="AH775" s="38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</row>
    <row r="776" spans="1:49" s="1" customFormat="1" ht="25.5" customHeight="1">
      <c r="A776" s="46"/>
      <c r="B776" s="47"/>
      <c r="C776" s="48"/>
      <c r="D776" s="48"/>
      <c r="E776" s="48"/>
      <c r="F776" s="48"/>
      <c r="G776" s="48"/>
      <c r="H776" s="48"/>
      <c r="I776" s="48"/>
      <c r="J776" s="48"/>
      <c r="K776" s="48"/>
      <c r="N776" s="40"/>
      <c r="O776" s="38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G776" s="40"/>
      <c r="AH776" s="38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</row>
    <row r="777" spans="1:49" s="1" customFormat="1" ht="25.5" customHeight="1">
      <c r="A777" s="46"/>
      <c r="B777" s="47"/>
      <c r="C777" s="48"/>
      <c r="D777" s="48"/>
      <c r="E777" s="48"/>
      <c r="F777" s="48"/>
      <c r="G777" s="48"/>
      <c r="H777" s="48"/>
      <c r="I777" s="48"/>
      <c r="J777" s="48"/>
      <c r="K777" s="48"/>
      <c r="N777" s="40"/>
      <c r="O777" s="38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G777" s="40"/>
      <c r="AH777" s="38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</row>
    <row r="778" spans="1:49" s="1" customFormat="1" ht="25.5" customHeight="1">
      <c r="A778" s="46"/>
      <c r="B778" s="47"/>
      <c r="C778" s="48"/>
      <c r="D778" s="48"/>
      <c r="E778" s="48"/>
      <c r="F778" s="48"/>
      <c r="G778" s="48"/>
      <c r="H778" s="48"/>
      <c r="I778" s="48"/>
      <c r="J778" s="48"/>
      <c r="K778" s="48"/>
      <c r="N778" s="40"/>
      <c r="O778" s="38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G778" s="40"/>
      <c r="AH778" s="38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</row>
    <row r="779" spans="1:49" s="1" customFormat="1" ht="25.5" customHeight="1">
      <c r="A779" s="46"/>
      <c r="B779" s="47"/>
      <c r="C779" s="48"/>
      <c r="D779" s="48"/>
      <c r="E779" s="48"/>
      <c r="F779" s="48"/>
      <c r="G779" s="48"/>
      <c r="H779" s="48"/>
      <c r="I779" s="48"/>
      <c r="J779" s="48"/>
      <c r="K779" s="48"/>
      <c r="N779" s="40"/>
      <c r="O779" s="38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G779" s="40"/>
      <c r="AH779" s="38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</row>
    <row r="780" spans="1:49" s="1" customFormat="1" ht="25.5" customHeight="1">
      <c r="A780" s="46"/>
      <c r="B780" s="47"/>
      <c r="C780" s="48"/>
      <c r="D780" s="48"/>
      <c r="E780" s="48"/>
      <c r="F780" s="48"/>
      <c r="G780" s="48"/>
      <c r="H780" s="48"/>
      <c r="I780" s="48"/>
      <c r="J780" s="48"/>
      <c r="K780" s="48"/>
      <c r="N780" s="40"/>
      <c r="O780" s="38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G780" s="40"/>
      <c r="AH780" s="38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</row>
    <row r="781" spans="1:49" s="1" customFormat="1" ht="25.5" customHeight="1">
      <c r="A781" s="46"/>
      <c r="B781" s="47"/>
      <c r="C781" s="48"/>
      <c r="D781" s="48"/>
      <c r="E781" s="48"/>
      <c r="F781" s="48"/>
      <c r="G781" s="48"/>
      <c r="H781" s="48"/>
      <c r="I781" s="48"/>
      <c r="J781" s="48"/>
      <c r="K781" s="48"/>
      <c r="N781" s="40"/>
      <c r="O781" s="38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G781" s="40"/>
      <c r="AH781" s="38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</row>
    <row r="782" spans="1:49" s="1" customFormat="1" ht="25.5" customHeight="1">
      <c r="A782" s="46"/>
      <c r="B782" s="47"/>
      <c r="C782" s="48"/>
      <c r="D782" s="48"/>
      <c r="E782" s="48"/>
      <c r="F782" s="48"/>
      <c r="G782" s="48"/>
      <c r="H782" s="48"/>
      <c r="I782" s="48"/>
      <c r="J782" s="48"/>
      <c r="K782" s="48"/>
      <c r="N782" s="40"/>
      <c r="O782" s="38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G782" s="40"/>
      <c r="AH782" s="38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</row>
    <row r="783" spans="1:49" s="1" customFormat="1" ht="25.5" customHeight="1">
      <c r="A783" s="183"/>
      <c r="B783" s="183"/>
      <c r="C783" s="48"/>
      <c r="D783" s="48"/>
      <c r="E783" s="48"/>
      <c r="F783" s="48"/>
      <c r="G783" s="48"/>
      <c r="H783" s="48"/>
      <c r="I783" s="48"/>
      <c r="J783" s="48"/>
      <c r="K783" s="48"/>
      <c r="N783" s="188"/>
      <c r="O783" s="188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G783" s="188"/>
      <c r="AH783" s="188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</row>
    <row r="784" spans="1:49" s="1" customFormat="1" ht="25.5" customHeight="1">
      <c r="A784" s="46"/>
      <c r="B784" s="47"/>
      <c r="C784" s="48"/>
      <c r="D784" s="48"/>
      <c r="E784" s="48"/>
      <c r="F784" s="48"/>
      <c r="G784" s="48"/>
      <c r="H784" s="48"/>
      <c r="I784" s="48"/>
      <c r="J784" s="48"/>
      <c r="K784" s="48"/>
      <c r="N784" s="40"/>
      <c r="O784" s="38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G784" s="40"/>
      <c r="AH784" s="38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</row>
    <row r="785" spans="1:49" s="1" customFormat="1" ht="25.5" customHeight="1">
      <c r="A785" s="46"/>
      <c r="B785" s="47"/>
      <c r="C785" s="48"/>
      <c r="D785" s="48"/>
      <c r="E785" s="48"/>
      <c r="F785" s="48"/>
      <c r="G785" s="48"/>
      <c r="H785" s="48"/>
      <c r="I785" s="48"/>
      <c r="J785" s="48"/>
      <c r="K785" s="48"/>
      <c r="N785" s="40"/>
      <c r="O785" s="38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G785" s="40"/>
      <c r="AH785" s="38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</row>
    <row r="786" spans="1:49" s="1" customFormat="1" ht="25.5" customHeight="1">
      <c r="A786" s="46"/>
      <c r="B786" s="47"/>
      <c r="C786" s="48"/>
      <c r="D786" s="48"/>
      <c r="E786" s="48"/>
      <c r="F786" s="48"/>
      <c r="G786" s="48"/>
      <c r="H786" s="48"/>
      <c r="I786" s="48"/>
      <c r="J786" s="48"/>
      <c r="K786" s="48"/>
      <c r="N786" s="40"/>
      <c r="O786" s="38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G786" s="40"/>
      <c r="AH786" s="38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</row>
    <row r="787" spans="1:49" s="1" customFormat="1" ht="25.5" customHeight="1">
      <c r="A787" s="46"/>
      <c r="B787" s="47"/>
      <c r="C787" s="48"/>
      <c r="D787" s="48"/>
      <c r="E787" s="48"/>
      <c r="F787" s="48"/>
      <c r="G787" s="48"/>
      <c r="H787" s="48"/>
      <c r="I787" s="48"/>
      <c r="J787" s="48"/>
      <c r="K787" s="48"/>
      <c r="N787" s="40"/>
      <c r="O787" s="38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G787" s="40"/>
      <c r="AH787" s="38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</row>
    <row r="788" spans="1:49" s="1" customFormat="1" ht="25.5" customHeight="1">
      <c r="A788" s="46"/>
      <c r="B788" s="47"/>
      <c r="C788" s="48"/>
      <c r="D788" s="48"/>
      <c r="E788" s="48"/>
      <c r="F788" s="48"/>
      <c r="G788" s="48"/>
      <c r="H788" s="48"/>
      <c r="I788" s="48"/>
      <c r="J788" s="48"/>
      <c r="K788" s="48"/>
      <c r="N788" s="40"/>
      <c r="O788" s="38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G788" s="40"/>
      <c r="AH788" s="38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</row>
    <row r="789" spans="1:49" s="1" customFormat="1" ht="25.5" customHeight="1">
      <c r="A789" s="46"/>
      <c r="B789" s="47"/>
      <c r="C789" s="48"/>
      <c r="D789" s="48"/>
      <c r="E789" s="48"/>
      <c r="F789" s="48"/>
      <c r="G789" s="48"/>
      <c r="H789" s="48"/>
      <c r="I789" s="48"/>
      <c r="J789" s="48"/>
      <c r="K789" s="48"/>
      <c r="N789" s="40"/>
      <c r="O789" s="38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G789" s="40"/>
      <c r="AH789" s="38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</row>
    <row r="790" spans="1:49" s="1" customFormat="1" ht="25.5" customHeight="1">
      <c r="A790" s="46"/>
      <c r="B790" s="47"/>
      <c r="C790" s="48"/>
      <c r="D790" s="48"/>
      <c r="E790" s="48"/>
      <c r="F790" s="48"/>
      <c r="G790" s="48"/>
      <c r="H790" s="48"/>
      <c r="I790" s="48"/>
      <c r="J790" s="48"/>
      <c r="K790" s="48"/>
      <c r="N790" s="40"/>
      <c r="O790" s="38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G790" s="40"/>
      <c r="AH790" s="38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</row>
    <row r="791" spans="1:49" s="1" customFormat="1" ht="25.5" customHeight="1">
      <c r="A791" s="46"/>
      <c r="B791" s="47"/>
      <c r="C791" s="48"/>
      <c r="D791" s="48"/>
      <c r="E791" s="48"/>
      <c r="F791" s="48"/>
      <c r="G791" s="48"/>
      <c r="H791" s="48"/>
      <c r="I791" s="48"/>
      <c r="J791" s="48"/>
      <c r="K791" s="48"/>
      <c r="N791" s="40"/>
      <c r="O791" s="38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G791" s="40"/>
      <c r="AH791" s="38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</row>
    <row r="792" spans="1:49" s="1" customFormat="1" ht="25.5" customHeight="1">
      <c r="A792" s="46"/>
      <c r="B792" s="47"/>
      <c r="C792" s="48"/>
      <c r="D792" s="48"/>
      <c r="E792" s="48"/>
      <c r="F792" s="48"/>
      <c r="G792" s="48"/>
      <c r="H792" s="48"/>
      <c r="I792" s="48"/>
      <c r="J792" s="48"/>
      <c r="K792" s="48"/>
      <c r="N792" s="40"/>
      <c r="O792" s="38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G792" s="40"/>
      <c r="AH792" s="38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</row>
    <row r="793" spans="1:11" s="1" customFormat="1" ht="25.5" customHeight="1">
      <c r="A793" s="183"/>
      <c r="B793" s="183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1:11" s="1" customFormat="1" ht="25.5" customHeight="1">
      <c r="A794" s="183"/>
      <c r="B794" s="183"/>
      <c r="C794" s="48"/>
      <c r="D794" s="48"/>
      <c r="E794" s="48"/>
      <c r="F794" s="48"/>
      <c r="G794" s="49"/>
      <c r="H794" s="49"/>
      <c r="I794" s="49"/>
      <c r="J794" s="49"/>
      <c r="K794" s="49"/>
    </row>
    <row r="795" spans="1:11" s="1" customFormat="1" ht="25.5" customHeight="1">
      <c r="A795" s="46"/>
      <c r="B795" s="47"/>
      <c r="C795" s="48"/>
      <c r="D795" s="48"/>
      <c r="E795" s="48"/>
      <c r="F795" s="48"/>
      <c r="G795" s="49"/>
      <c r="H795" s="49"/>
      <c r="I795" s="49"/>
      <c r="J795" s="49"/>
      <c r="K795" s="49"/>
    </row>
    <row r="796" spans="1:11" s="1" customFormat="1" ht="25.5" customHeight="1">
      <c r="A796" s="46"/>
      <c r="B796" s="47"/>
      <c r="C796" s="48"/>
      <c r="D796" s="48"/>
      <c r="E796" s="48"/>
      <c r="F796" s="48"/>
      <c r="G796" s="49"/>
      <c r="H796" s="49"/>
      <c r="I796" s="49"/>
      <c r="J796" s="49"/>
      <c r="K796" s="49"/>
    </row>
    <row r="797" spans="1:11" s="1" customFormat="1" ht="25.5" customHeight="1">
      <c r="A797" s="46"/>
      <c r="B797" s="47"/>
      <c r="C797" s="48"/>
      <c r="D797" s="48"/>
      <c r="E797" s="48"/>
      <c r="F797" s="48"/>
      <c r="G797" s="49"/>
      <c r="H797" s="49"/>
      <c r="I797" s="49"/>
      <c r="J797" s="49"/>
      <c r="K797" s="49"/>
    </row>
    <row r="798" spans="1:11" s="1" customFormat="1" ht="25.5" customHeight="1">
      <c r="A798" s="46"/>
      <c r="B798" s="47"/>
      <c r="C798" s="48"/>
      <c r="D798" s="48"/>
      <c r="E798" s="48"/>
      <c r="F798" s="48"/>
      <c r="G798" s="49"/>
      <c r="H798" s="49"/>
      <c r="I798" s="49"/>
      <c r="J798" s="49"/>
      <c r="K798" s="49"/>
    </row>
    <row r="799" spans="1:11" s="1" customFormat="1" ht="25.5" customHeight="1">
      <c r="A799" s="46"/>
      <c r="B799" s="47"/>
      <c r="C799" s="48"/>
      <c r="D799" s="48"/>
      <c r="E799" s="48"/>
      <c r="F799" s="48"/>
      <c r="G799" s="49"/>
      <c r="H799" s="49"/>
      <c r="I799" s="49"/>
      <c r="J799" s="49"/>
      <c r="K799" s="49"/>
    </row>
    <row r="800" spans="1:11" s="1" customFormat="1" ht="25.5" customHeight="1">
      <c r="A800" s="46"/>
      <c r="B800" s="47"/>
      <c r="C800" s="48"/>
      <c r="D800" s="48"/>
      <c r="E800" s="48"/>
      <c r="F800" s="48"/>
      <c r="G800" s="49"/>
      <c r="H800" s="49"/>
      <c r="I800" s="49"/>
      <c r="J800" s="49"/>
      <c r="K800" s="49"/>
    </row>
    <row r="801" spans="1:11" s="1" customFormat="1" ht="25.5" customHeight="1">
      <c r="A801" s="46"/>
      <c r="B801" s="47"/>
      <c r="C801" s="48"/>
      <c r="D801" s="48"/>
      <c r="E801" s="48"/>
      <c r="F801" s="48"/>
      <c r="G801" s="49"/>
      <c r="H801" s="49"/>
      <c r="I801" s="49"/>
      <c r="J801" s="49"/>
      <c r="K801" s="49"/>
    </row>
    <row r="802" spans="1:11" s="1" customFormat="1" ht="25.5" customHeight="1">
      <c r="A802" s="46"/>
      <c r="B802" s="47"/>
      <c r="C802" s="48"/>
      <c r="D802" s="48"/>
      <c r="E802" s="48"/>
      <c r="F802" s="48"/>
      <c r="G802" s="49"/>
      <c r="H802" s="49"/>
      <c r="I802" s="49"/>
      <c r="J802" s="49"/>
      <c r="K802" s="49"/>
    </row>
    <row r="803" spans="1:11" s="1" customFormat="1" ht="25.5" customHeight="1">
      <c r="A803" s="46"/>
      <c r="B803" s="47"/>
      <c r="C803" s="48"/>
      <c r="D803" s="48"/>
      <c r="E803" s="48"/>
      <c r="F803" s="48"/>
      <c r="G803" s="49"/>
      <c r="H803" s="49"/>
      <c r="I803" s="49"/>
      <c r="J803" s="49"/>
      <c r="K803" s="49"/>
    </row>
    <row r="804" spans="1:11" s="1" customFormat="1" ht="25.5" customHeight="1">
      <c r="A804" s="46"/>
      <c r="B804" s="47"/>
      <c r="C804" s="48"/>
      <c r="D804" s="48"/>
      <c r="E804" s="48"/>
      <c r="F804" s="48"/>
      <c r="G804" s="49"/>
      <c r="H804" s="49"/>
      <c r="I804" s="49"/>
      <c r="J804" s="49"/>
      <c r="K804" s="49"/>
    </row>
    <row r="805" spans="1:11" s="1" customFormat="1" ht="25.5" customHeight="1">
      <c r="A805" s="46"/>
      <c r="B805" s="47"/>
      <c r="C805" s="48"/>
      <c r="D805" s="48"/>
      <c r="E805" s="48"/>
      <c r="F805" s="48"/>
      <c r="G805" s="49"/>
      <c r="H805" s="49"/>
      <c r="I805" s="49"/>
      <c r="J805" s="49"/>
      <c r="K805" s="49"/>
    </row>
    <row r="806" spans="1:11" s="1" customFormat="1" ht="25.5" customHeight="1">
      <c r="A806" s="46"/>
      <c r="B806" s="47"/>
      <c r="C806" s="48"/>
      <c r="D806" s="48"/>
      <c r="E806" s="48"/>
      <c r="F806" s="48"/>
      <c r="G806" s="49"/>
      <c r="H806" s="49"/>
      <c r="I806" s="49"/>
      <c r="J806" s="49"/>
      <c r="K806" s="49"/>
    </row>
    <row r="807" spans="1:11" s="1" customFormat="1" ht="25.5" customHeight="1">
      <c r="A807" s="46"/>
      <c r="B807" s="47"/>
      <c r="C807" s="48"/>
      <c r="D807" s="48"/>
      <c r="E807" s="48"/>
      <c r="F807" s="48"/>
      <c r="G807" s="49"/>
      <c r="H807" s="49"/>
      <c r="I807" s="49"/>
      <c r="J807" s="49"/>
      <c r="K807" s="49"/>
    </row>
    <row r="808" spans="1:11" s="1" customFormat="1" ht="25.5" customHeight="1">
      <c r="A808" s="46"/>
      <c r="B808" s="47"/>
      <c r="C808" s="48"/>
      <c r="D808" s="48"/>
      <c r="E808" s="48"/>
      <c r="F808" s="48"/>
      <c r="G808" s="49"/>
      <c r="H808" s="49"/>
      <c r="I808" s="49"/>
      <c r="J808" s="49"/>
      <c r="K808" s="49"/>
    </row>
    <row r="809" spans="1:11" s="1" customFormat="1" ht="25.5" customHeight="1">
      <c r="A809" s="46"/>
      <c r="B809" s="47"/>
      <c r="C809" s="48"/>
      <c r="D809" s="48"/>
      <c r="E809" s="48"/>
      <c r="F809" s="48"/>
      <c r="G809" s="49"/>
      <c r="H809" s="49"/>
      <c r="I809" s="49"/>
      <c r="J809" s="49"/>
      <c r="K809" s="49"/>
    </row>
    <row r="810" spans="1:11" s="1" customFormat="1" ht="25.5" customHeight="1">
      <c r="A810" s="46"/>
      <c r="B810" s="47"/>
      <c r="C810" s="48"/>
      <c r="D810" s="48"/>
      <c r="E810" s="48"/>
      <c r="F810" s="48"/>
      <c r="G810" s="49"/>
      <c r="H810" s="49"/>
      <c r="I810" s="49"/>
      <c r="J810" s="49"/>
      <c r="K810" s="49"/>
    </row>
    <row r="811" spans="1:11" s="1" customFormat="1" ht="25.5" customHeight="1">
      <c r="A811" s="46"/>
      <c r="B811" s="47"/>
      <c r="C811" s="48"/>
      <c r="D811" s="48"/>
      <c r="E811" s="48"/>
      <c r="F811" s="48"/>
      <c r="G811" s="49"/>
      <c r="H811" s="49"/>
      <c r="I811" s="49"/>
      <c r="J811" s="49"/>
      <c r="K811" s="49"/>
    </row>
    <row r="812" spans="1:11" s="1" customFormat="1" ht="25.5" customHeight="1">
      <c r="A812" s="46"/>
      <c r="B812" s="47"/>
      <c r="C812" s="48"/>
      <c r="D812" s="48"/>
      <c r="E812" s="48"/>
      <c r="F812" s="48"/>
      <c r="G812" s="49"/>
      <c r="H812" s="49"/>
      <c r="I812" s="49"/>
      <c r="J812" s="49"/>
      <c r="K812" s="49"/>
    </row>
    <row r="813" spans="1:11" s="1" customFormat="1" ht="25.5" customHeight="1">
      <c r="A813" s="46"/>
      <c r="B813" s="47"/>
      <c r="C813" s="48"/>
      <c r="D813" s="48"/>
      <c r="E813" s="48"/>
      <c r="F813" s="48"/>
      <c r="G813" s="49"/>
      <c r="H813" s="49"/>
      <c r="I813" s="49"/>
      <c r="J813" s="49"/>
      <c r="K813" s="49"/>
    </row>
    <row r="814" spans="1:11" s="1" customFormat="1" ht="25.5" customHeight="1">
      <c r="A814" s="46"/>
      <c r="B814" s="47"/>
      <c r="C814" s="48"/>
      <c r="D814" s="48"/>
      <c r="E814" s="48"/>
      <c r="F814" s="48"/>
      <c r="G814" s="49"/>
      <c r="H814" s="49"/>
      <c r="I814" s="49"/>
      <c r="J814" s="49"/>
      <c r="K814" s="49"/>
    </row>
    <row r="815" spans="1:11" s="1" customFormat="1" ht="25.5" customHeight="1">
      <c r="A815" s="46"/>
      <c r="B815" s="47"/>
      <c r="C815" s="48"/>
      <c r="D815" s="48"/>
      <c r="E815" s="48"/>
      <c r="F815" s="48"/>
      <c r="G815" s="49"/>
      <c r="H815" s="49"/>
      <c r="I815" s="49"/>
      <c r="J815" s="49"/>
      <c r="K815" s="49"/>
    </row>
    <row r="816" spans="1:11" s="1" customFormat="1" ht="25.5" customHeight="1">
      <c r="A816" s="46"/>
      <c r="B816" s="47"/>
      <c r="C816" s="48"/>
      <c r="D816" s="48"/>
      <c r="E816" s="48"/>
      <c r="F816" s="48"/>
      <c r="G816" s="49"/>
      <c r="H816" s="49"/>
      <c r="I816" s="49"/>
      <c r="J816" s="49"/>
      <c r="K816" s="49"/>
    </row>
    <row r="817" spans="1:11" s="1" customFormat="1" ht="25.5" customHeight="1">
      <c r="A817" s="46"/>
      <c r="B817" s="47"/>
      <c r="C817" s="48"/>
      <c r="D817" s="48"/>
      <c r="E817" s="48"/>
      <c r="F817" s="48"/>
      <c r="G817" s="49"/>
      <c r="H817" s="49"/>
      <c r="I817" s="49"/>
      <c r="J817" s="49"/>
      <c r="K817" s="49"/>
    </row>
    <row r="818" spans="1:11" s="1" customFormat="1" ht="25.5" customHeight="1">
      <c r="A818" s="46"/>
      <c r="B818" s="47"/>
      <c r="C818" s="48"/>
      <c r="D818" s="48"/>
      <c r="E818" s="48"/>
      <c r="F818" s="48"/>
      <c r="G818" s="49"/>
      <c r="H818" s="49"/>
      <c r="I818" s="49"/>
      <c r="J818" s="49"/>
      <c r="K818" s="49"/>
    </row>
    <row r="819" spans="1:11" s="1" customFormat="1" ht="25.5" customHeight="1">
      <c r="A819" s="46"/>
      <c r="B819" s="47"/>
      <c r="C819" s="48"/>
      <c r="D819" s="48"/>
      <c r="E819" s="48"/>
      <c r="F819" s="48"/>
      <c r="G819" s="49"/>
      <c r="H819" s="49"/>
      <c r="I819" s="49"/>
      <c r="J819" s="49"/>
      <c r="K819" s="49"/>
    </row>
    <row r="820" spans="1:11" s="1" customFormat="1" ht="25.5" customHeight="1">
      <c r="A820" s="46"/>
      <c r="B820" s="47"/>
      <c r="C820" s="48"/>
      <c r="D820" s="48"/>
      <c r="E820" s="48"/>
      <c r="F820" s="48"/>
      <c r="G820" s="49"/>
      <c r="H820" s="49"/>
      <c r="I820" s="49"/>
      <c r="J820" s="49"/>
      <c r="K820" s="49"/>
    </row>
    <row r="821" spans="1:11" s="1" customFormat="1" ht="25.5" customHeight="1">
      <c r="A821" s="46"/>
      <c r="B821" s="47"/>
      <c r="C821" s="48"/>
      <c r="D821" s="48"/>
      <c r="E821" s="48"/>
      <c r="F821" s="48"/>
      <c r="G821" s="49"/>
      <c r="H821" s="49"/>
      <c r="I821" s="49"/>
      <c r="J821" s="49"/>
      <c r="K821" s="49"/>
    </row>
    <row r="822" spans="1:11" s="1" customFormat="1" ht="25.5" customHeight="1">
      <c r="A822" s="46"/>
      <c r="B822" s="47"/>
      <c r="C822" s="48"/>
      <c r="D822" s="48"/>
      <c r="E822" s="48"/>
      <c r="F822" s="48"/>
      <c r="G822" s="49"/>
      <c r="H822" s="49"/>
      <c r="I822" s="49"/>
      <c r="J822" s="49"/>
      <c r="K822" s="49"/>
    </row>
    <row r="823" spans="1:11" s="1" customFormat="1" ht="25.5" customHeight="1">
      <c r="A823" s="46"/>
      <c r="B823" s="47"/>
      <c r="C823" s="48"/>
      <c r="D823" s="48"/>
      <c r="E823" s="48"/>
      <c r="F823" s="48"/>
      <c r="G823" s="49"/>
      <c r="H823" s="49"/>
      <c r="I823" s="49"/>
      <c r="J823" s="49"/>
      <c r="K823" s="49"/>
    </row>
    <row r="824" spans="1:11" s="1" customFormat="1" ht="25.5" customHeight="1">
      <c r="A824" s="46"/>
      <c r="B824" s="47"/>
      <c r="C824" s="48"/>
      <c r="D824" s="48"/>
      <c r="E824" s="48"/>
      <c r="F824" s="48"/>
      <c r="G824" s="49"/>
      <c r="H824" s="49"/>
      <c r="I824" s="49"/>
      <c r="J824" s="49"/>
      <c r="K824" s="49"/>
    </row>
    <row r="825" spans="1:11" s="1" customFormat="1" ht="25.5" customHeight="1">
      <c r="A825" s="46"/>
      <c r="B825" s="47"/>
      <c r="C825" s="48"/>
      <c r="D825" s="48"/>
      <c r="E825" s="48"/>
      <c r="F825" s="48"/>
      <c r="G825" s="49"/>
      <c r="H825" s="49"/>
      <c r="I825" s="49"/>
      <c r="J825" s="49"/>
      <c r="K825" s="49"/>
    </row>
    <row r="826" spans="1:11" s="1" customFormat="1" ht="25.5" customHeight="1">
      <c r="A826" s="46"/>
      <c r="B826" s="47"/>
      <c r="C826" s="48"/>
      <c r="D826" s="48"/>
      <c r="E826" s="48"/>
      <c r="F826" s="48"/>
      <c r="G826" s="49"/>
      <c r="H826" s="49"/>
      <c r="I826" s="49"/>
      <c r="J826" s="49"/>
      <c r="K826" s="49"/>
    </row>
    <row r="827" spans="1:11" s="1" customFormat="1" ht="25.5" customHeight="1">
      <c r="A827" s="46"/>
      <c r="B827" s="47"/>
      <c r="C827" s="48"/>
      <c r="D827" s="48"/>
      <c r="E827" s="48"/>
      <c r="F827" s="48"/>
      <c r="G827" s="49"/>
      <c r="H827" s="49"/>
      <c r="I827" s="49"/>
      <c r="J827" s="49"/>
      <c r="K827" s="49"/>
    </row>
    <row r="828" spans="1:11" s="1" customFormat="1" ht="25.5" customHeight="1">
      <c r="A828" s="46"/>
      <c r="B828" s="47"/>
      <c r="C828" s="48"/>
      <c r="D828" s="48"/>
      <c r="E828" s="48"/>
      <c r="F828" s="48"/>
      <c r="G828" s="49"/>
      <c r="H828" s="49"/>
      <c r="I828" s="49"/>
      <c r="J828" s="49"/>
      <c r="K828" s="49"/>
    </row>
    <row r="829" spans="1:11" s="1" customFormat="1" ht="25.5" customHeight="1">
      <c r="A829" s="46"/>
      <c r="B829" s="47"/>
      <c r="C829" s="48"/>
      <c r="D829" s="48"/>
      <c r="E829" s="48"/>
      <c r="F829" s="48"/>
      <c r="G829" s="49"/>
      <c r="H829" s="49"/>
      <c r="I829" s="49"/>
      <c r="J829" s="49"/>
      <c r="K829" s="49"/>
    </row>
    <row r="830" spans="1:11" s="1" customFormat="1" ht="25.5" customHeight="1">
      <c r="A830" s="46"/>
      <c r="B830" s="47"/>
      <c r="C830" s="48"/>
      <c r="D830" s="48"/>
      <c r="E830" s="48"/>
      <c r="F830" s="48"/>
      <c r="G830" s="49"/>
      <c r="H830" s="49"/>
      <c r="I830" s="49"/>
      <c r="J830" s="49"/>
      <c r="K830" s="49"/>
    </row>
    <row r="831" spans="1:11" s="1" customFormat="1" ht="25.5" customHeight="1">
      <c r="A831" s="46"/>
      <c r="B831" s="47"/>
      <c r="C831" s="48"/>
      <c r="D831" s="48"/>
      <c r="E831" s="48"/>
      <c r="F831" s="48"/>
      <c r="G831" s="49"/>
      <c r="H831" s="49"/>
      <c r="I831" s="49"/>
      <c r="J831" s="49"/>
      <c r="K831" s="49"/>
    </row>
    <row r="832" spans="1:11" s="1" customFormat="1" ht="25.5" customHeight="1">
      <c r="A832" s="46"/>
      <c r="B832" s="47"/>
      <c r="C832" s="48"/>
      <c r="D832" s="48"/>
      <c r="E832" s="48"/>
      <c r="F832" s="48"/>
      <c r="G832" s="49"/>
      <c r="H832" s="49"/>
      <c r="I832" s="49"/>
      <c r="J832" s="49"/>
      <c r="K832" s="49"/>
    </row>
    <row r="833" spans="1:11" s="1" customFormat="1" ht="25.5" customHeight="1">
      <c r="A833" s="46"/>
      <c r="B833" s="47"/>
      <c r="C833" s="48"/>
      <c r="D833" s="48"/>
      <c r="E833" s="48"/>
      <c r="F833" s="48"/>
      <c r="G833" s="49"/>
      <c r="H833" s="49"/>
      <c r="I833" s="49"/>
      <c r="J833" s="49"/>
      <c r="K833" s="49"/>
    </row>
    <row r="834" spans="1:11" s="1" customFormat="1" ht="25.5" customHeight="1">
      <c r="A834" s="51"/>
      <c r="B834" s="51"/>
      <c r="C834" s="49"/>
      <c r="D834" s="49"/>
      <c r="E834" s="49"/>
      <c r="F834" s="49"/>
      <c r="G834" s="49"/>
      <c r="H834" s="49"/>
      <c r="I834" s="49"/>
      <c r="J834" s="49"/>
      <c r="K834" s="49"/>
    </row>
    <row r="835" spans="3:11" s="1" customFormat="1" ht="25.5" customHeight="1">
      <c r="C835" s="2"/>
      <c r="D835" s="2"/>
      <c r="E835" s="2"/>
      <c r="F835" s="2"/>
      <c r="G835" s="2"/>
      <c r="H835" s="2"/>
      <c r="I835" s="2"/>
      <c r="J835" s="2"/>
      <c r="K835" s="2"/>
    </row>
    <row r="836" spans="3:11" s="1" customFormat="1" ht="25.5" customHeight="1">
      <c r="C836" s="2"/>
      <c r="D836" s="2"/>
      <c r="E836" s="2"/>
      <c r="F836" s="2"/>
      <c r="G836" s="2"/>
      <c r="H836" s="2"/>
      <c r="I836" s="2"/>
      <c r="J836" s="2"/>
      <c r="K836" s="2"/>
    </row>
    <row r="837" spans="3:11" s="1" customFormat="1" ht="25.5" customHeight="1">
      <c r="C837" s="2"/>
      <c r="D837" s="2"/>
      <c r="E837" s="2"/>
      <c r="F837" s="2"/>
      <c r="G837" s="2"/>
      <c r="H837" s="2"/>
      <c r="I837" s="2"/>
      <c r="J837" s="2"/>
      <c r="K837" s="2"/>
    </row>
    <row r="838" spans="3:11" s="1" customFormat="1" ht="25.5" customHeight="1">
      <c r="C838" s="2"/>
      <c r="D838" s="2"/>
      <c r="E838" s="2"/>
      <c r="F838" s="2"/>
      <c r="G838" s="2"/>
      <c r="H838" s="2"/>
      <c r="I838" s="2"/>
      <c r="J838" s="2"/>
      <c r="K838" s="2"/>
    </row>
    <row r="839" spans="3:11" s="1" customFormat="1" ht="25.5" customHeight="1">
      <c r="C839" s="2"/>
      <c r="D839" s="2"/>
      <c r="E839" s="2"/>
      <c r="F839" s="2"/>
      <c r="G839" s="2"/>
      <c r="H839" s="2"/>
      <c r="I839" s="2"/>
      <c r="J839" s="2"/>
      <c r="K839" s="2"/>
    </row>
    <row r="840" spans="3:11" s="1" customFormat="1" ht="25.5" customHeight="1">
      <c r="C840" s="2"/>
      <c r="D840" s="2"/>
      <c r="E840" s="2"/>
      <c r="F840" s="2"/>
      <c r="G840" s="2"/>
      <c r="H840" s="2"/>
      <c r="I840" s="2"/>
      <c r="J840" s="2"/>
      <c r="K840" s="2"/>
    </row>
    <row r="841" spans="3:11" s="1" customFormat="1" ht="25.5" customHeight="1">
      <c r="C841" s="2"/>
      <c r="D841" s="2"/>
      <c r="E841" s="2"/>
      <c r="F841" s="2"/>
      <c r="G841" s="2"/>
      <c r="H841" s="2"/>
      <c r="I841" s="2"/>
      <c r="J841" s="2"/>
      <c r="K841" s="2"/>
    </row>
    <row r="842" spans="3:11" s="1" customFormat="1" ht="25.5" customHeight="1">
      <c r="C842" s="2"/>
      <c r="D842" s="2"/>
      <c r="E842" s="2"/>
      <c r="F842" s="2"/>
      <c r="G842" s="2"/>
      <c r="H842" s="2"/>
      <c r="I842" s="2"/>
      <c r="J842" s="2"/>
      <c r="K842" s="2"/>
    </row>
    <row r="843" spans="3:11" s="1" customFormat="1" ht="25.5" customHeight="1">
      <c r="C843" s="2"/>
      <c r="D843" s="2"/>
      <c r="E843" s="2"/>
      <c r="F843" s="2"/>
      <c r="G843" s="2"/>
      <c r="H843" s="2"/>
      <c r="I843" s="2"/>
      <c r="J843" s="2"/>
      <c r="K843" s="2"/>
    </row>
    <row r="844" spans="3:11" s="1" customFormat="1" ht="25.5" customHeight="1">
      <c r="C844" s="2"/>
      <c r="D844" s="2"/>
      <c r="E844" s="2"/>
      <c r="F844" s="2"/>
      <c r="G844" s="2"/>
      <c r="H844" s="2"/>
      <c r="I844" s="2"/>
      <c r="J844" s="2"/>
      <c r="K844" s="2"/>
    </row>
    <row r="845" spans="3:11" s="1" customFormat="1" ht="25.5" customHeight="1">
      <c r="C845" s="2"/>
      <c r="D845" s="2"/>
      <c r="E845" s="2"/>
      <c r="F845" s="2"/>
      <c r="G845" s="2"/>
      <c r="H845" s="2"/>
      <c r="I845" s="2"/>
      <c r="J845" s="2"/>
      <c r="K845" s="2"/>
    </row>
    <row r="846" spans="3:11" s="1" customFormat="1" ht="25.5" customHeight="1">
      <c r="C846" s="2"/>
      <c r="D846" s="2"/>
      <c r="E846" s="2"/>
      <c r="F846" s="2"/>
      <c r="G846" s="2"/>
      <c r="H846" s="2"/>
      <c r="I846" s="2"/>
      <c r="J846" s="2"/>
      <c r="K846" s="2"/>
    </row>
    <row r="847" spans="3:11" s="1" customFormat="1" ht="25.5" customHeight="1">
      <c r="C847" s="2"/>
      <c r="D847" s="2"/>
      <c r="E847" s="2"/>
      <c r="F847" s="2"/>
      <c r="G847" s="2"/>
      <c r="H847" s="2"/>
      <c r="I847" s="2"/>
      <c r="J847" s="2"/>
      <c r="K847" s="2"/>
    </row>
    <row r="848" spans="3:11" s="1" customFormat="1" ht="25.5" customHeight="1">
      <c r="C848" s="2"/>
      <c r="D848" s="2"/>
      <c r="E848" s="2"/>
      <c r="F848" s="2"/>
      <c r="G848" s="2"/>
      <c r="H848" s="2"/>
      <c r="I848" s="2"/>
      <c r="J848" s="2"/>
      <c r="K848" s="2"/>
    </row>
    <row r="849" spans="3:11" s="1" customFormat="1" ht="25.5" customHeight="1">
      <c r="C849" s="2"/>
      <c r="D849" s="2"/>
      <c r="E849" s="2"/>
      <c r="F849" s="2"/>
      <c r="G849" s="2"/>
      <c r="H849" s="2"/>
      <c r="I849" s="2"/>
      <c r="J849" s="2"/>
      <c r="K849" s="2"/>
    </row>
    <row r="850" spans="3:11" s="1" customFormat="1" ht="25.5" customHeight="1">
      <c r="C850" s="2"/>
      <c r="D850" s="2"/>
      <c r="E850" s="2"/>
      <c r="F850" s="2"/>
      <c r="G850" s="2"/>
      <c r="H850" s="2"/>
      <c r="I850" s="2"/>
      <c r="J850" s="2"/>
      <c r="K850" s="2"/>
    </row>
    <row r="851" spans="3:11" s="1" customFormat="1" ht="25.5" customHeight="1">
      <c r="C851" s="2"/>
      <c r="D851" s="2"/>
      <c r="E851" s="2"/>
      <c r="F851" s="2"/>
      <c r="G851" s="2"/>
      <c r="H851" s="2"/>
      <c r="I851" s="2"/>
      <c r="J851" s="2"/>
      <c r="K851" s="2"/>
    </row>
    <row r="852" spans="3:11" s="1" customFormat="1" ht="25.5" customHeight="1">
      <c r="C852" s="2"/>
      <c r="D852" s="2"/>
      <c r="E852" s="2"/>
      <c r="F852" s="2"/>
      <c r="G852" s="2"/>
      <c r="H852" s="2"/>
      <c r="I852" s="2"/>
      <c r="J852" s="2"/>
      <c r="K852" s="2"/>
    </row>
    <row r="853" spans="3:11" s="1" customFormat="1" ht="25.5" customHeight="1">
      <c r="C853" s="2"/>
      <c r="D853" s="2"/>
      <c r="E853" s="2"/>
      <c r="F853" s="2"/>
      <c r="G853" s="2"/>
      <c r="H853" s="2"/>
      <c r="I853" s="2"/>
      <c r="J853" s="2"/>
      <c r="K853" s="2"/>
    </row>
    <row r="854" spans="3:11" s="1" customFormat="1" ht="25.5" customHeight="1">
      <c r="C854" s="2"/>
      <c r="D854" s="2"/>
      <c r="E854" s="2"/>
      <c r="F854" s="2"/>
      <c r="G854" s="2"/>
      <c r="H854" s="2"/>
      <c r="I854" s="2"/>
      <c r="J854" s="2"/>
      <c r="K854" s="2"/>
    </row>
    <row r="855" spans="3:11" s="1" customFormat="1" ht="25.5" customHeight="1">
      <c r="C855" s="2"/>
      <c r="D855" s="2"/>
      <c r="E855" s="2"/>
      <c r="F855" s="2"/>
      <c r="G855" s="2"/>
      <c r="H855" s="2"/>
      <c r="I855" s="2"/>
      <c r="J855" s="2"/>
      <c r="K855" s="2"/>
    </row>
    <row r="856" spans="3:11" s="1" customFormat="1" ht="25.5" customHeight="1">
      <c r="C856" s="2"/>
      <c r="D856" s="2"/>
      <c r="E856" s="2"/>
      <c r="F856" s="2"/>
      <c r="G856" s="2"/>
      <c r="H856" s="2"/>
      <c r="I856" s="2"/>
      <c r="J856" s="2"/>
      <c r="K856" s="2"/>
    </row>
    <row r="857" spans="3:11" s="1" customFormat="1" ht="25.5" customHeight="1">
      <c r="C857" s="2"/>
      <c r="D857" s="2"/>
      <c r="E857" s="2"/>
      <c r="F857" s="2"/>
      <c r="G857" s="2"/>
      <c r="H857" s="2"/>
      <c r="I857" s="2"/>
      <c r="J857" s="2"/>
      <c r="K857" s="2"/>
    </row>
    <row r="858" spans="3:11" s="1" customFormat="1" ht="25.5" customHeight="1">
      <c r="C858" s="2"/>
      <c r="D858" s="2"/>
      <c r="E858" s="2"/>
      <c r="F858" s="2"/>
      <c r="G858" s="2"/>
      <c r="H858" s="2"/>
      <c r="I858" s="2"/>
      <c r="J858" s="2"/>
      <c r="K858" s="2"/>
    </row>
    <row r="859" spans="3:11" s="1" customFormat="1" ht="25.5" customHeight="1">
      <c r="C859" s="2"/>
      <c r="D859" s="2"/>
      <c r="E859" s="2"/>
      <c r="F859" s="2"/>
      <c r="G859" s="2"/>
      <c r="H859" s="2"/>
      <c r="I859" s="2"/>
      <c r="J859" s="2"/>
      <c r="K859" s="2"/>
    </row>
    <row r="860" spans="3:11" s="1" customFormat="1" ht="25.5" customHeight="1">
      <c r="C860" s="2"/>
      <c r="D860" s="2"/>
      <c r="E860" s="2"/>
      <c r="F860" s="2"/>
      <c r="G860" s="2"/>
      <c r="H860" s="2"/>
      <c r="I860" s="2"/>
      <c r="J860" s="2"/>
      <c r="K860" s="2"/>
    </row>
    <row r="861" spans="3:11" s="1" customFormat="1" ht="25.5" customHeight="1">
      <c r="C861" s="2"/>
      <c r="D861" s="2"/>
      <c r="E861" s="2"/>
      <c r="F861" s="2"/>
      <c r="G861" s="2"/>
      <c r="H861" s="2"/>
      <c r="I861" s="2"/>
      <c r="J861" s="2"/>
      <c r="K861" s="2"/>
    </row>
    <row r="862" spans="3:11" s="1" customFormat="1" ht="25.5" customHeight="1">
      <c r="C862" s="2"/>
      <c r="D862" s="2"/>
      <c r="E862" s="2"/>
      <c r="F862" s="2"/>
      <c r="G862" s="2"/>
      <c r="H862" s="2"/>
      <c r="I862" s="2"/>
      <c r="J862" s="2"/>
      <c r="K862" s="2"/>
    </row>
    <row r="863" spans="3:11" s="1" customFormat="1" ht="25.5" customHeight="1">
      <c r="C863" s="2"/>
      <c r="D863" s="2"/>
      <c r="E863" s="2"/>
      <c r="F863" s="2"/>
      <c r="G863" s="2"/>
      <c r="H863" s="2"/>
      <c r="I863" s="2"/>
      <c r="J863" s="2"/>
      <c r="K863" s="2"/>
    </row>
    <row r="864" spans="3:11" s="1" customFormat="1" ht="25.5" customHeight="1">
      <c r="C864" s="2"/>
      <c r="D864" s="2"/>
      <c r="E864" s="2"/>
      <c r="F864" s="2"/>
      <c r="G864" s="2"/>
      <c r="H864" s="2"/>
      <c r="I864" s="2"/>
      <c r="J864" s="2"/>
      <c r="K864" s="2"/>
    </row>
    <row r="865" spans="3:11" s="1" customFormat="1" ht="25.5" customHeight="1">
      <c r="C865" s="2"/>
      <c r="D865" s="2"/>
      <c r="E865" s="2"/>
      <c r="F865" s="2"/>
      <c r="G865" s="2"/>
      <c r="H865" s="2"/>
      <c r="I865" s="2"/>
      <c r="J865" s="2"/>
      <c r="K865" s="2"/>
    </row>
    <row r="866" spans="3:11" s="1" customFormat="1" ht="25.5" customHeight="1">
      <c r="C866" s="2"/>
      <c r="D866" s="2"/>
      <c r="E866" s="2"/>
      <c r="F866" s="2"/>
      <c r="G866" s="2"/>
      <c r="H866" s="2"/>
      <c r="I866" s="2"/>
      <c r="J866" s="2"/>
      <c r="K866" s="2"/>
    </row>
    <row r="867" spans="3:11" s="1" customFormat="1" ht="25.5" customHeight="1">
      <c r="C867" s="2"/>
      <c r="D867" s="2"/>
      <c r="E867" s="2"/>
      <c r="F867" s="2"/>
      <c r="G867" s="2"/>
      <c r="H867" s="2"/>
      <c r="I867" s="2"/>
      <c r="J867" s="2"/>
      <c r="K867" s="2"/>
    </row>
    <row r="868" spans="3:11" s="1" customFormat="1" ht="25.5" customHeight="1">
      <c r="C868" s="2"/>
      <c r="D868" s="2"/>
      <c r="E868" s="2"/>
      <c r="F868" s="2"/>
      <c r="G868" s="2"/>
      <c r="H868" s="2"/>
      <c r="I868" s="2"/>
      <c r="J868" s="2"/>
      <c r="K868" s="2"/>
    </row>
    <row r="869" spans="3:11" s="1" customFormat="1" ht="25.5" customHeight="1">
      <c r="C869" s="2"/>
      <c r="D869" s="2"/>
      <c r="E869" s="2"/>
      <c r="F869" s="2"/>
      <c r="G869" s="2"/>
      <c r="H869" s="2"/>
      <c r="I869" s="2"/>
      <c r="J869" s="2"/>
      <c r="K869" s="2"/>
    </row>
    <row r="870" spans="3:11" s="1" customFormat="1" ht="25.5" customHeight="1">
      <c r="C870" s="2"/>
      <c r="D870" s="2"/>
      <c r="E870" s="2"/>
      <c r="F870" s="2"/>
      <c r="G870" s="2"/>
      <c r="H870" s="2"/>
      <c r="I870" s="2"/>
      <c r="J870" s="2"/>
      <c r="K870" s="2"/>
    </row>
    <row r="871" spans="3:11" s="1" customFormat="1" ht="25.5" customHeight="1">
      <c r="C871" s="2"/>
      <c r="D871" s="2"/>
      <c r="E871" s="2"/>
      <c r="F871" s="2"/>
      <c r="G871" s="2"/>
      <c r="H871" s="2"/>
      <c r="I871" s="2"/>
      <c r="J871" s="2"/>
      <c r="K871" s="2"/>
    </row>
    <row r="872" spans="3:11" s="1" customFormat="1" ht="25.5" customHeight="1">
      <c r="C872" s="2"/>
      <c r="D872" s="2"/>
      <c r="E872" s="2"/>
      <c r="F872" s="2"/>
      <c r="G872" s="2"/>
      <c r="H872" s="2"/>
      <c r="I872" s="2"/>
      <c r="J872" s="2"/>
      <c r="K872" s="2"/>
    </row>
    <row r="873" spans="3:11" s="1" customFormat="1" ht="25.5" customHeight="1">
      <c r="C873" s="2"/>
      <c r="D873" s="2"/>
      <c r="E873" s="2"/>
      <c r="F873" s="2"/>
      <c r="G873" s="2"/>
      <c r="H873" s="2"/>
      <c r="I873" s="2"/>
      <c r="J873" s="2"/>
      <c r="K873" s="2"/>
    </row>
    <row r="874" spans="3:11" s="1" customFormat="1" ht="25.5" customHeight="1">
      <c r="C874" s="2"/>
      <c r="D874" s="2"/>
      <c r="E874" s="2"/>
      <c r="F874" s="2"/>
      <c r="G874" s="2"/>
      <c r="H874" s="2"/>
      <c r="I874" s="2"/>
      <c r="J874" s="2"/>
      <c r="K874" s="2"/>
    </row>
    <row r="875" spans="3:11" s="1" customFormat="1" ht="25.5" customHeight="1">
      <c r="C875" s="2"/>
      <c r="D875" s="2"/>
      <c r="E875" s="2"/>
      <c r="F875" s="2"/>
      <c r="G875" s="2"/>
      <c r="H875" s="2"/>
      <c r="I875" s="2"/>
      <c r="J875" s="2"/>
      <c r="K875" s="2"/>
    </row>
    <row r="876" spans="3:11" s="1" customFormat="1" ht="25.5" customHeight="1">
      <c r="C876" s="2"/>
      <c r="D876" s="2"/>
      <c r="E876" s="2"/>
      <c r="F876" s="2"/>
      <c r="G876" s="2"/>
      <c r="H876" s="2"/>
      <c r="I876" s="2"/>
      <c r="J876" s="2"/>
      <c r="K876" s="2"/>
    </row>
    <row r="877" spans="3:11" s="1" customFormat="1" ht="25.5" customHeight="1">
      <c r="C877" s="2"/>
      <c r="D877" s="2"/>
      <c r="E877" s="2"/>
      <c r="F877" s="2"/>
      <c r="G877" s="2"/>
      <c r="H877" s="2"/>
      <c r="I877" s="2"/>
      <c r="J877" s="2"/>
      <c r="K877" s="2"/>
    </row>
    <row r="878" spans="3:11" s="1" customFormat="1" ht="25.5" customHeight="1">
      <c r="C878" s="2"/>
      <c r="D878" s="2"/>
      <c r="E878" s="2"/>
      <c r="F878" s="2"/>
      <c r="G878" s="2"/>
      <c r="H878" s="2"/>
      <c r="I878" s="2"/>
      <c r="J878" s="2"/>
      <c r="K878" s="2"/>
    </row>
    <row r="879" spans="3:11" s="1" customFormat="1" ht="25.5" customHeight="1">
      <c r="C879" s="2"/>
      <c r="D879" s="2"/>
      <c r="E879" s="2"/>
      <c r="F879" s="2"/>
      <c r="G879" s="2"/>
      <c r="H879" s="2"/>
      <c r="I879" s="2"/>
      <c r="J879" s="2"/>
      <c r="K879" s="2"/>
    </row>
    <row r="880" spans="3:11" s="1" customFormat="1" ht="25.5" customHeight="1">
      <c r="C880" s="2"/>
      <c r="D880" s="2"/>
      <c r="E880" s="2"/>
      <c r="F880" s="2"/>
      <c r="G880" s="2"/>
      <c r="H880" s="2"/>
      <c r="I880" s="2"/>
      <c r="J880" s="2"/>
      <c r="K880" s="2"/>
    </row>
    <row r="881" spans="3:11" s="1" customFormat="1" ht="25.5" customHeight="1">
      <c r="C881" s="2"/>
      <c r="D881" s="2"/>
      <c r="E881" s="2"/>
      <c r="F881" s="2"/>
      <c r="G881" s="2"/>
      <c r="H881" s="2"/>
      <c r="I881" s="2"/>
      <c r="J881" s="2"/>
      <c r="K881" s="2"/>
    </row>
    <row r="882" spans="3:11" s="1" customFormat="1" ht="25.5" customHeight="1">
      <c r="C882" s="2"/>
      <c r="D882" s="2"/>
      <c r="E882" s="2"/>
      <c r="F882" s="2"/>
      <c r="G882" s="2"/>
      <c r="H882" s="2"/>
      <c r="I882" s="2"/>
      <c r="J882" s="2"/>
      <c r="K882" s="2"/>
    </row>
    <row r="883" spans="3:11" s="1" customFormat="1" ht="25.5" customHeight="1">
      <c r="C883" s="2"/>
      <c r="D883" s="2"/>
      <c r="E883" s="2"/>
      <c r="F883" s="2"/>
      <c r="G883" s="2"/>
      <c r="H883" s="2"/>
      <c r="I883" s="2"/>
      <c r="J883" s="2"/>
      <c r="K883" s="2"/>
    </row>
    <row r="884" spans="3:11" s="1" customFormat="1" ht="25.5" customHeight="1">
      <c r="C884" s="2"/>
      <c r="D884" s="2"/>
      <c r="E884" s="2"/>
      <c r="F884" s="2"/>
      <c r="G884" s="2"/>
      <c r="H884" s="2"/>
      <c r="I884" s="2"/>
      <c r="J884" s="2"/>
      <c r="K884" s="2"/>
    </row>
    <row r="885" spans="3:11" s="1" customFormat="1" ht="25.5" customHeight="1">
      <c r="C885" s="2"/>
      <c r="D885" s="2"/>
      <c r="E885" s="2"/>
      <c r="F885" s="2"/>
      <c r="G885" s="2"/>
      <c r="H885" s="2"/>
      <c r="I885" s="2"/>
      <c r="J885" s="2"/>
      <c r="K885" s="2"/>
    </row>
    <row r="886" spans="3:11" s="1" customFormat="1" ht="25.5" customHeight="1">
      <c r="C886" s="2"/>
      <c r="D886" s="2"/>
      <c r="E886" s="2"/>
      <c r="F886" s="2"/>
      <c r="G886" s="2"/>
      <c r="H886" s="2"/>
      <c r="I886" s="2"/>
      <c r="J886" s="2"/>
      <c r="K886" s="2"/>
    </row>
    <row r="887" spans="3:11" s="1" customFormat="1" ht="25.5" customHeight="1">
      <c r="C887" s="2"/>
      <c r="D887" s="2"/>
      <c r="E887" s="2"/>
      <c r="F887" s="2"/>
      <c r="G887" s="2"/>
      <c r="H887" s="2"/>
      <c r="I887" s="2"/>
      <c r="J887" s="2"/>
      <c r="K887" s="2"/>
    </row>
    <row r="888" spans="3:11" s="1" customFormat="1" ht="25.5" customHeight="1">
      <c r="C888" s="2"/>
      <c r="D888" s="2"/>
      <c r="E888" s="2"/>
      <c r="F888" s="2"/>
      <c r="G888" s="2"/>
      <c r="H888" s="2"/>
      <c r="I888" s="2"/>
      <c r="J888" s="2"/>
      <c r="K888" s="2"/>
    </row>
    <row r="889" spans="3:11" s="1" customFormat="1" ht="25.5" customHeight="1">
      <c r="C889" s="2"/>
      <c r="D889" s="2"/>
      <c r="E889" s="2"/>
      <c r="F889" s="2"/>
      <c r="G889" s="2"/>
      <c r="H889" s="2"/>
      <c r="I889" s="2"/>
      <c r="J889" s="2"/>
      <c r="K889" s="2"/>
    </row>
    <row r="890" spans="3:11" s="1" customFormat="1" ht="25.5" customHeight="1">
      <c r="C890" s="2"/>
      <c r="D890" s="2"/>
      <c r="E890" s="2"/>
      <c r="F890" s="2"/>
      <c r="G890" s="2"/>
      <c r="H890" s="2"/>
      <c r="I890" s="2"/>
      <c r="J890" s="2"/>
      <c r="K890" s="2"/>
    </row>
    <row r="891" spans="3:11" s="1" customFormat="1" ht="25.5" customHeight="1">
      <c r="C891" s="2"/>
      <c r="D891" s="2"/>
      <c r="E891" s="2"/>
      <c r="F891" s="2"/>
      <c r="G891" s="2"/>
      <c r="H891" s="2"/>
      <c r="I891" s="2"/>
      <c r="J891" s="2"/>
      <c r="K891" s="2"/>
    </row>
    <row r="892" spans="3:11" s="1" customFormat="1" ht="25.5" customHeight="1">
      <c r="C892" s="2"/>
      <c r="D892" s="2"/>
      <c r="E892" s="2"/>
      <c r="F892" s="2"/>
      <c r="G892" s="2"/>
      <c r="H892" s="2"/>
      <c r="I892" s="2"/>
      <c r="J892" s="2"/>
      <c r="K892" s="2"/>
    </row>
    <row r="893" spans="3:11" s="1" customFormat="1" ht="25.5" customHeight="1">
      <c r="C893" s="2"/>
      <c r="D893" s="2"/>
      <c r="E893" s="2"/>
      <c r="F893" s="2"/>
      <c r="G893" s="2"/>
      <c r="H893" s="2"/>
      <c r="I893" s="2"/>
      <c r="J893" s="2"/>
      <c r="K893" s="2"/>
    </row>
    <row r="894" spans="3:11" s="1" customFormat="1" ht="25.5" customHeight="1">
      <c r="C894" s="2"/>
      <c r="D894" s="2"/>
      <c r="E894" s="2"/>
      <c r="F894" s="2"/>
      <c r="G894" s="2"/>
      <c r="H894" s="2"/>
      <c r="I894" s="2"/>
      <c r="J894" s="2"/>
      <c r="K894" s="2"/>
    </row>
    <row r="895" spans="3:11" s="1" customFormat="1" ht="25.5" customHeight="1">
      <c r="C895" s="2"/>
      <c r="D895" s="2"/>
      <c r="E895" s="2"/>
      <c r="F895" s="2"/>
      <c r="G895" s="2"/>
      <c r="H895" s="2"/>
      <c r="I895" s="2"/>
      <c r="J895" s="2"/>
      <c r="K895" s="2"/>
    </row>
    <row r="896" spans="3:11" s="1" customFormat="1" ht="25.5" customHeight="1">
      <c r="C896" s="2"/>
      <c r="D896" s="2"/>
      <c r="E896" s="2"/>
      <c r="F896" s="2"/>
      <c r="G896" s="2"/>
      <c r="H896" s="2"/>
      <c r="I896" s="2"/>
      <c r="J896" s="2"/>
      <c r="K896" s="2"/>
    </row>
    <row r="897" spans="3:11" s="1" customFormat="1" ht="25.5" customHeight="1">
      <c r="C897" s="2"/>
      <c r="D897" s="2"/>
      <c r="E897" s="2"/>
      <c r="F897" s="2"/>
      <c r="G897" s="2"/>
      <c r="H897" s="2"/>
      <c r="I897" s="2"/>
      <c r="J897" s="2"/>
      <c r="K897" s="2"/>
    </row>
    <row r="898" spans="3:11" s="1" customFormat="1" ht="25.5" customHeight="1">
      <c r="C898" s="2"/>
      <c r="D898" s="2"/>
      <c r="E898" s="2"/>
      <c r="F898" s="2"/>
      <c r="G898" s="2"/>
      <c r="H898" s="2"/>
      <c r="I898" s="2"/>
      <c r="J898" s="2"/>
      <c r="K898" s="2"/>
    </row>
    <row r="899" spans="3:11" s="1" customFormat="1" ht="25.5" customHeight="1">
      <c r="C899" s="2"/>
      <c r="D899" s="2"/>
      <c r="E899" s="2"/>
      <c r="F899" s="2"/>
      <c r="G899" s="2"/>
      <c r="H899" s="2"/>
      <c r="I899" s="2"/>
      <c r="J899" s="2"/>
      <c r="K899" s="2"/>
    </row>
    <row r="900" spans="3:11" s="1" customFormat="1" ht="25.5" customHeight="1">
      <c r="C900" s="2"/>
      <c r="D900" s="2"/>
      <c r="E900" s="2"/>
      <c r="F900" s="2"/>
      <c r="G900" s="2"/>
      <c r="H900" s="2"/>
      <c r="I900" s="2"/>
      <c r="J900" s="2"/>
      <c r="K900" s="2"/>
    </row>
    <row r="901" spans="3:11" s="1" customFormat="1" ht="25.5" customHeight="1">
      <c r="C901" s="2"/>
      <c r="D901" s="2"/>
      <c r="E901" s="2"/>
      <c r="F901" s="2"/>
      <c r="G901" s="2"/>
      <c r="H901" s="2"/>
      <c r="I901" s="2"/>
      <c r="J901" s="2"/>
      <c r="K901" s="2"/>
    </row>
    <row r="902" spans="3:11" s="1" customFormat="1" ht="25.5" customHeight="1">
      <c r="C902" s="2"/>
      <c r="D902" s="2"/>
      <c r="E902" s="2"/>
      <c r="F902" s="2"/>
      <c r="G902" s="2"/>
      <c r="H902" s="2"/>
      <c r="I902" s="2"/>
      <c r="J902" s="2"/>
      <c r="K902" s="2"/>
    </row>
    <row r="903" spans="3:11" s="1" customFormat="1" ht="25.5" customHeight="1">
      <c r="C903" s="2"/>
      <c r="D903" s="2"/>
      <c r="E903" s="2"/>
      <c r="F903" s="2"/>
      <c r="G903" s="2"/>
      <c r="H903" s="2"/>
      <c r="I903" s="2"/>
      <c r="J903" s="2"/>
      <c r="K903" s="2"/>
    </row>
    <row r="904" spans="3:11" s="1" customFormat="1" ht="25.5" customHeight="1">
      <c r="C904" s="2"/>
      <c r="D904" s="2"/>
      <c r="E904" s="2"/>
      <c r="F904" s="2"/>
      <c r="G904" s="2"/>
      <c r="H904" s="2"/>
      <c r="I904" s="2"/>
      <c r="J904" s="2"/>
      <c r="K904" s="2"/>
    </row>
    <row r="905" spans="3:11" s="1" customFormat="1" ht="25.5" customHeight="1">
      <c r="C905" s="2"/>
      <c r="D905" s="2"/>
      <c r="E905" s="2"/>
      <c r="F905" s="2"/>
      <c r="G905" s="2"/>
      <c r="H905" s="2"/>
      <c r="I905" s="2"/>
      <c r="J905" s="2"/>
      <c r="K905" s="2"/>
    </row>
    <row r="906" spans="3:11" s="1" customFormat="1" ht="25.5" customHeight="1">
      <c r="C906" s="2"/>
      <c r="D906" s="2"/>
      <c r="E906" s="2"/>
      <c r="F906" s="2"/>
      <c r="G906" s="2"/>
      <c r="H906" s="2"/>
      <c r="I906" s="2"/>
      <c r="J906" s="2"/>
      <c r="K906" s="2"/>
    </row>
    <row r="907" spans="3:11" s="1" customFormat="1" ht="25.5" customHeight="1">
      <c r="C907" s="2"/>
      <c r="D907" s="2"/>
      <c r="E907" s="2"/>
      <c r="F907" s="2"/>
      <c r="G907" s="2"/>
      <c r="H907" s="2"/>
      <c r="I907" s="2"/>
      <c r="J907" s="2"/>
      <c r="K907" s="2"/>
    </row>
    <row r="908" spans="3:11" s="1" customFormat="1" ht="25.5" customHeight="1">
      <c r="C908" s="2"/>
      <c r="D908" s="2"/>
      <c r="E908" s="2"/>
      <c r="F908" s="2"/>
      <c r="G908" s="2"/>
      <c r="H908" s="2"/>
      <c r="I908" s="2"/>
      <c r="J908" s="2"/>
      <c r="K908" s="2"/>
    </row>
    <row r="909" spans="3:11" s="1" customFormat="1" ht="25.5" customHeight="1">
      <c r="C909" s="2"/>
      <c r="D909" s="2"/>
      <c r="E909" s="2"/>
      <c r="F909" s="2"/>
      <c r="G909" s="2"/>
      <c r="H909" s="2"/>
      <c r="I909" s="2"/>
      <c r="J909" s="2"/>
      <c r="K909" s="2"/>
    </row>
    <row r="910" spans="3:11" s="1" customFormat="1" ht="25.5" customHeight="1">
      <c r="C910" s="2"/>
      <c r="D910" s="2"/>
      <c r="E910" s="2"/>
      <c r="F910" s="2"/>
      <c r="G910" s="2"/>
      <c r="H910" s="2"/>
      <c r="I910" s="2"/>
      <c r="J910" s="2"/>
      <c r="K910" s="2"/>
    </row>
    <row r="911" spans="3:11" s="1" customFormat="1" ht="25.5" customHeight="1">
      <c r="C911" s="2"/>
      <c r="D911" s="2"/>
      <c r="E911" s="2"/>
      <c r="F911" s="2"/>
      <c r="G911" s="2"/>
      <c r="H911" s="2"/>
      <c r="I911" s="2"/>
      <c r="J911" s="2"/>
      <c r="K911" s="2"/>
    </row>
    <row r="912" spans="3:11" s="1" customFormat="1" ht="25.5" customHeight="1">
      <c r="C912" s="2"/>
      <c r="D912" s="2"/>
      <c r="E912" s="2"/>
      <c r="F912" s="2"/>
      <c r="G912" s="2"/>
      <c r="H912" s="2"/>
      <c r="I912" s="2"/>
      <c r="J912" s="2"/>
      <c r="K912" s="2"/>
    </row>
    <row r="913" spans="3:11" s="1" customFormat="1" ht="25.5" customHeight="1">
      <c r="C913" s="2"/>
      <c r="D913" s="2"/>
      <c r="E913" s="2"/>
      <c r="F913" s="2"/>
      <c r="G913" s="2"/>
      <c r="H913" s="2"/>
      <c r="I913" s="2"/>
      <c r="J913" s="2"/>
      <c r="K913" s="2"/>
    </row>
    <row r="914" spans="3:11" s="1" customFormat="1" ht="25.5" customHeight="1">
      <c r="C914" s="2"/>
      <c r="D914" s="2"/>
      <c r="E914" s="2"/>
      <c r="F914" s="2"/>
      <c r="G914" s="2"/>
      <c r="H914" s="2"/>
      <c r="I914" s="2"/>
      <c r="J914" s="2"/>
      <c r="K914" s="2"/>
    </row>
    <row r="915" spans="3:11" s="1" customFormat="1" ht="25.5" customHeight="1">
      <c r="C915" s="2"/>
      <c r="D915" s="2"/>
      <c r="E915" s="2"/>
      <c r="F915" s="2"/>
      <c r="G915" s="2"/>
      <c r="H915" s="2"/>
      <c r="I915" s="2"/>
      <c r="J915" s="2"/>
      <c r="K915" s="2"/>
    </row>
    <row r="916" spans="3:11" s="1" customFormat="1" ht="25.5" customHeight="1">
      <c r="C916" s="2"/>
      <c r="D916" s="2"/>
      <c r="E916" s="2"/>
      <c r="F916" s="2"/>
      <c r="G916" s="2"/>
      <c r="H916" s="2"/>
      <c r="I916" s="2"/>
      <c r="J916" s="2"/>
      <c r="K916" s="2"/>
    </row>
    <row r="917" spans="3:11" s="1" customFormat="1" ht="25.5" customHeight="1">
      <c r="C917" s="2"/>
      <c r="D917" s="2"/>
      <c r="E917" s="2"/>
      <c r="F917" s="2"/>
      <c r="G917" s="2"/>
      <c r="H917" s="2"/>
      <c r="I917" s="2"/>
      <c r="J917" s="2"/>
      <c r="K917" s="2"/>
    </row>
    <row r="918" spans="3:11" s="1" customFormat="1" ht="25.5" customHeight="1">
      <c r="C918" s="2"/>
      <c r="D918" s="2"/>
      <c r="E918" s="2"/>
      <c r="F918" s="2"/>
      <c r="G918" s="2"/>
      <c r="H918" s="2"/>
      <c r="I918" s="2"/>
      <c r="J918" s="2"/>
      <c r="K918" s="2"/>
    </row>
    <row r="919" spans="3:11" s="1" customFormat="1" ht="25.5" customHeight="1">
      <c r="C919" s="2"/>
      <c r="D919" s="2"/>
      <c r="E919" s="2"/>
      <c r="F919" s="2"/>
      <c r="G919" s="2"/>
      <c r="H919" s="2"/>
      <c r="I919" s="2"/>
      <c r="J919" s="2"/>
      <c r="K919" s="2"/>
    </row>
    <row r="920" spans="3:11" s="1" customFormat="1" ht="25.5" customHeight="1">
      <c r="C920" s="2"/>
      <c r="D920" s="2"/>
      <c r="E920" s="2"/>
      <c r="F920" s="2"/>
      <c r="G920" s="2"/>
      <c r="H920" s="2"/>
      <c r="I920" s="2"/>
      <c r="J920" s="2"/>
      <c r="K920" s="2"/>
    </row>
    <row r="921" spans="3:11" s="1" customFormat="1" ht="25.5" customHeight="1">
      <c r="C921" s="2"/>
      <c r="D921" s="2"/>
      <c r="E921" s="2"/>
      <c r="F921" s="2"/>
      <c r="G921" s="2"/>
      <c r="H921" s="2"/>
      <c r="I921" s="2"/>
      <c r="J921" s="2"/>
      <c r="K921" s="2"/>
    </row>
    <row r="922" spans="3:11" s="1" customFormat="1" ht="25.5" customHeight="1">
      <c r="C922" s="2"/>
      <c r="D922" s="2"/>
      <c r="E922" s="2"/>
      <c r="F922" s="2"/>
      <c r="G922" s="2"/>
      <c r="H922" s="2"/>
      <c r="I922" s="2"/>
      <c r="J922" s="2"/>
      <c r="K922" s="2"/>
    </row>
    <row r="923" spans="3:11" s="1" customFormat="1" ht="25.5" customHeight="1">
      <c r="C923" s="2"/>
      <c r="D923" s="2"/>
      <c r="E923" s="2"/>
      <c r="F923" s="2"/>
      <c r="G923" s="2"/>
      <c r="H923" s="2"/>
      <c r="I923" s="2"/>
      <c r="J923" s="2"/>
      <c r="K923" s="2"/>
    </row>
    <row r="924" spans="3:11" s="1" customFormat="1" ht="25.5" customHeight="1">
      <c r="C924" s="2"/>
      <c r="D924" s="2"/>
      <c r="E924" s="2"/>
      <c r="F924" s="2"/>
      <c r="G924" s="2"/>
      <c r="H924" s="2"/>
      <c r="I924" s="2"/>
      <c r="J924" s="2"/>
      <c r="K924" s="2"/>
    </row>
    <row r="925" spans="3:11" s="1" customFormat="1" ht="25.5" customHeight="1">
      <c r="C925" s="2"/>
      <c r="D925" s="2"/>
      <c r="E925" s="2"/>
      <c r="F925" s="2"/>
      <c r="G925" s="2"/>
      <c r="H925" s="2"/>
      <c r="I925" s="2"/>
      <c r="J925" s="2"/>
      <c r="K925" s="2"/>
    </row>
    <row r="926" spans="3:11" s="1" customFormat="1" ht="25.5" customHeight="1">
      <c r="C926" s="2"/>
      <c r="D926" s="2"/>
      <c r="E926" s="2"/>
      <c r="F926" s="2"/>
      <c r="G926" s="2"/>
      <c r="H926" s="2"/>
      <c r="I926" s="2"/>
      <c r="J926" s="2"/>
      <c r="K926" s="2"/>
    </row>
    <row r="927" spans="3:11" s="1" customFormat="1" ht="25.5" customHeight="1">
      <c r="C927" s="2"/>
      <c r="D927" s="2"/>
      <c r="E927" s="2"/>
      <c r="F927" s="2"/>
      <c r="G927" s="2"/>
      <c r="H927" s="2"/>
      <c r="I927" s="2"/>
      <c r="J927" s="2"/>
      <c r="K927" s="2"/>
    </row>
    <row r="928" spans="3:11" s="1" customFormat="1" ht="25.5" customHeight="1">
      <c r="C928" s="2"/>
      <c r="D928" s="2"/>
      <c r="E928" s="2"/>
      <c r="F928" s="2"/>
      <c r="G928" s="2"/>
      <c r="H928" s="2"/>
      <c r="I928" s="2"/>
      <c r="J928" s="2"/>
      <c r="K928" s="2"/>
    </row>
    <row r="929" spans="3:11" s="1" customFormat="1" ht="25.5" customHeight="1">
      <c r="C929" s="2"/>
      <c r="D929" s="2"/>
      <c r="E929" s="2"/>
      <c r="F929" s="2"/>
      <c r="G929" s="2"/>
      <c r="H929" s="2"/>
      <c r="I929" s="2"/>
      <c r="J929" s="2"/>
      <c r="K929" s="2"/>
    </row>
    <row r="930" spans="3:11" s="1" customFormat="1" ht="25.5" customHeight="1">
      <c r="C930" s="2"/>
      <c r="D930" s="2"/>
      <c r="E930" s="2"/>
      <c r="F930" s="2"/>
      <c r="G930" s="2"/>
      <c r="H930" s="2"/>
      <c r="I930" s="2"/>
      <c r="J930" s="2"/>
      <c r="K930" s="2"/>
    </row>
    <row r="931" spans="3:11" s="1" customFormat="1" ht="25.5" customHeight="1">
      <c r="C931" s="2"/>
      <c r="D931" s="2"/>
      <c r="E931" s="2"/>
      <c r="F931" s="2"/>
      <c r="G931" s="2"/>
      <c r="H931" s="2"/>
      <c r="I931" s="2"/>
      <c r="J931" s="2"/>
      <c r="K931" s="2"/>
    </row>
    <row r="932" spans="3:11" s="1" customFormat="1" ht="25.5" customHeight="1">
      <c r="C932" s="2"/>
      <c r="D932" s="2"/>
      <c r="E932" s="2"/>
      <c r="F932" s="2"/>
      <c r="G932" s="2"/>
      <c r="H932" s="2"/>
      <c r="I932" s="2"/>
      <c r="J932" s="2"/>
      <c r="K932" s="2"/>
    </row>
    <row r="933" spans="3:11" s="1" customFormat="1" ht="25.5" customHeight="1">
      <c r="C933" s="2"/>
      <c r="D933" s="2"/>
      <c r="E933" s="2"/>
      <c r="F933" s="2"/>
      <c r="G933" s="2"/>
      <c r="H933" s="2"/>
      <c r="I933" s="2"/>
      <c r="J933" s="2"/>
      <c r="K933" s="2"/>
    </row>
    <row r="934" spans="3:11" s="1" customFormat="1" ht="25.5" customHeight="1">
      <c r="C934" s="2"/>
      <c r="D934" s="2"/>
      <c r="E934" s="2"/>
      <c r="F934" s="2"/>
      <c r="G934" s="2"/>
      <c r="H934" s="2"/>
      <c r="I934" s="2"/>
      <c r="J934" s="2"/>
      <c r="K934" s="2"/>
    </row>
    <row r="935" spans="3:11" s="1" customFormat="1" ht="25.5" customHeight="1">
      <c r="C935" s="2"/>
      <c r="D935" s="2"/>
      <c r="E935" s="2"/>
      <c r="F935" s="2"/>
      <c r="G935" s="2"/>
      <c r="H935" s="2"/>
      <c r="I935" s="2"/>
      <c r="J935" s="2"/>
      <c r="K935" s="2"/>
    </row>
    <row r="936" spans="3:11" s="1" customFormat="1" ht="25.5" customHeight="1">
      <c r="C936" s="2"/>
      <c r="D936" s="2"/>
      <c r="E936" s="2"/>
      <c r="F936" s="2"/>
      <c r="G936" s="2"/>
      <c r="H936" s="2"/>
      <c r="I936" s="2"/>
      <c r="J936" s="2"/>
      <c r="K936" s="2"/>
    </row>
    <row r="937" spans="3:11" s="1" customFormat="1" ht="25.5" customHeight="1">
      <c r="C937" s="2"/>
      <c r="D937" s="2"/>
      <c r="E937" s="2"/>
      <c r="F937" s="2"/>
      <c r="G937" s="2"/>
      <c r="H937" s="2"/>
      <c r="I937" s="2"/>
      <c r="J937" s="2"/>
      <c r="K937" s="2"/>
    </row>
    <row r="938" spans="3:11" s="1" customFormat="1" ht="25.5" customHeight="1">
      <c r="C938" s="2"/>
      <c r="D938" s="2"/>
      <c r="E938" s="2"/>
      <c r="F938" s="2"/>
      <c r="G938" s="2"/>
      <c r="H938" s="2"/>
      <c r="I938" s="2"/>
      <c r="J938" s="2"/>
      <c r="K938" s="2"/>
    </row>
    <row r="939" spans="3:11" s="1" customFormat="1" ht="25.5" customHeight="1">
      <c r="C939" s="2"/>
      <c r="D939" s="2"/>
      <c r="E939" s="2"/>
      <c r="F939" s="2"/>
      <c r="G939" s="2"/>
      <c r="H939" s="2"/>
      <c r="I939" s="2"/>
      <c r="J939" s="2"/>
      <c r="K939" s="2"/>
    </row>
    <row r="940" spans="3:11" s="1" customFormat="1" ht="25.5" customHeight="1">
      <c r="C940" s="2"/>
      <c r="D940" s="2"/>
      <c r="E940" s="2"/>
      <c r="F940" s="2"/>
      <c r="G940" s="2"/>
      <c r="H940" s="2"/>
      <c r="I940" s="2"/>
      <c r="J940" s="2"/>
      <c r="K940" s="2"/>
    </row>
    <row r="941" spans="3:11" s="1" customFormat="1" ht="25.5" customHeight="1">
      <c r="C941" s="2"/>
      <c r="D941" s="2"/>
      <c r="E941" s="2"/>
      <c r="F941" s="2"/>
      <c r="G941" s="2"/>
      <c r="H941" s="2"/>
      <c r="I941" s="2"/>
      <c r="J941" s="2"/>
      <c r="K941" s="2"/>
    </row>
    <row r="942" spans="3:11" s="1" customFormat="1" ht="25.5" customHeight="1">
      <c r="C942" s="2"/>
      <c r="D942" s="2"/>
      <c r="E942" s="2"/>
      <c r="F942" s="2"/>
      <c r="G942" s="2"/>
      <c r="H942" s="2"/>
      <c r="I942" s="2"/>
      <c r="J942" s="2"/>
      <c r="K942" s="2"/>
    </row>
    <row r="943" spans="3:11" s="1" customFormat="1" ht="25.5" customHeight="1">
      <c r="C943" s="2"/>
      <c r="D943" s="2"/>
      <c r="E943" s="2"/>
      <c r="F943" s="2"/>
      <c r="G943" s="2"/>
      <c r="H943" s="2"/>
      <c r="I943" s="2"/>
      <c r="J943" s="2"/>
      <c r="K943" s="2"/>
    </row>
    <row r="944" s="1" customFormat="1" ht="25.5" customHeight="1"/>
    <row r="945" s="1" customFormat="1" ht="25.5" customHeight="1"/>
    <row r="946" s="1" customFormat="1" ht="25.5" customHeight="1"/>
    <row r="947" s="1" customFormat="1" ht="25.5" customHeight="1"/>
    <row r="948" s="1" customFormat="1" ht="25.5" customHeight="1"/>
    <row r="949" s="1" customFormat="1" ht="25.5" customHeight="1"/>
    <row r="950" s="1" customFormat="1" ht="25.5" customHeight="1"/>
    <row r="951" s="1" customFormat="1" ht="25.5" customHeight="1"/>
    <row r="952" s="1" customFormat="1" ht="25.5" customHeight="1"/>
    <row r="953" s="1" customFormat="1" ht="25.5" customHeight="1"/>
    <row r="954" s="1" customFormat="1" ht="25.5" customHeight="1"/>
    <row r="955" s="1" customFormat="1" ht="25.5" customHeight="1"/>
    <row r="956" s="1" customFormat="1" ht="25.5" customHeight="1"/>
    <row r="957" s="1" customFormat="1" ht="25.5" customHeight="1"/>
    <row r="958" s="1" customFormat="1" ht="25.5" customHeight="1"/>
    <row r="959" s="1" customFormat="1" ht="25.5" customHeight="1"/>
    <row r="960" s="1" customFormat="1" ht="25.5" customHeight="1"/>
    <row r="961" s="1" customFormat="1" ht="25.5" customHeight="1"/>
  </sheetData>
  <sheetProtection/>
  <mergeCells count="188">
    <mergeCell ref="A3:K3"/>
    <mergeCell ref="A4:A5"/>
    <mergeCell ref="B4:B5"/>
    <mergeCell ref="C4:D4"/>
    <mergeCell ref="G4:H4"/>
    <mergeCell ref="I4:J4"/>
    <mergeCell ref="E4:F4"/>
    <mergeCell ref="AU4:AV4"/>
    <mergeCell ref="AW4:AW5"/>
    <mergeCell ref="AS4:AT4"/>
    <mergeCell ref="AK4:AL4"/>
    <mergeCell ref="AO4:AP4"/>
    <mergeCell ref="AQ4:AR4"/>
    <mergeCell ref="AM4:AN4"/>
    <mergeCell ref="N4:N5"/>
    <mergeCell ref="V4:W4"/>
    <mergeCell ref="AH4:AH5"/>
    <mergeCell ref="AI4:AJ4"/>
    <mergeCell ref="O4:O5"/>
    <mergeCell ref="P4:Q4"/>
    <mergeCell ref="R4:S4"/>
    <mergeCell ref="T4:U4"/>
    <mergeCell ref="AG4:AG5"/>
    <mergeCell ref="X4:Y4"/>
    <mergeCell ref="Z4:AA4"/>
    <mergeCell ref="AB4:AC4"/>
    <mergeCell ref="AD4:AD5"/>
    <mergeCell ref="AG250:AH250"/>
    <mergeCell ref="AG82:AH82"/>
    <mergeCell ref="AG113:AH113"/>
    <mergeCell ref="N9:O9"/>
    <mergeCell ref="AG9:AH9"/>
    <mergeCell ref="AG36:AH36"/>
    <mergeCell ref="N36:O36"/>
    <mergeCell ref="N225:O225"/>
    <mergeCell ref="AG225:AH225"/>
    <mergeCell ref="N250:O250"/>
    <mergeCell ref="N283:O283"/>
    <mergeCell ref="N265:O265"/>
    <mergeCell ref="AG265:AH265"/>
    <mergeCell ref="N274:O274"/>
    <mergeCell ref="N281:O281"/>
    <mergeCell ref="AG281:AH281"/>
    <mergeCell ref="AG274:AH274"/>
    <mergeCell ref="N123:O123"/>
    <mergeCell ref="AG123:AH123"/>
    <mergeCell ref="N222:O222"/>
    <mergeCell ref="AG222:AH222"/>
    <mergeCell ref="AG589:AH589"/>
    <mergeCell ref="N675:O675"/>
    <mergeCell ref="AG675:AH675"/>
    <mergeCell ref="N590:O590"/>
    <mergeCell ref="AG590:AH590"/>
    <mergeCell ref="AG715:AH715"/>
    <mergeCell ref="A737:B737"/>
    <mergeCell ref="N737:O737"/>
    <mergeCell ref="AG737:AH737"/>
    <mergeCell ref="AG739:AH739"/>
    <mergeCell ref="A747:B747"/>
    <mergeCell ref="N747:O747"/>
    <mergeCell ref="AG747:AH747"/>
    <mergeCell ref="A741:B741"/>
    <mergeCell ref="N741:O741"/>
    <mergeCell ref="AG741:AH741"/>
    <mergeCell ref="N488:O488"/>
    <mergeCell ref="A762:B762"/>
    <mergeCell ref="N762:O762"/>
    <mergeCell ref="N588:O588"/>
    <mergeCell ref="A754:B754"/>
    <mergeCell ref="A739:B739"/>
    <mergeCell ref="N739:O739"/>
    <mergeCell ref="A715:B715"/>
    <mergeCell ref="N715:O715"/>
    <mergeCell ref="N589:O589"/>
    <mergeCell ref="N113:O113"/>
    <mergeCell ref="N91:O91"/>
    <mergeCell ref="AG91:AH91"/>
    <mergeCell ref="N539:O539"/>
    <mergeCell ref="N354:O354"/>
    <mergeCell ref="N506:O506"/>
    <mergeCell ref="N508:O508"/>
    <mergeCell ref="N514:O514"/>
    <mergeCell ref="N452:O452"/>
    <mergeCell ref="AG452:AH452"/>
    <mergeCell ref="AG286:AH286"/>
    <mergeCell ref="N82:O82"/>
    <mergeCell ref="N88:O88"/>
    <mergeCell ref="AG88:AH88"/>
    <mergeCell ref="N272:O272"/>
    <mergeCell ref="AG272:AH272"/>
    <mergeCell ref="N86:O86"/>
    <mergeCell ref="AG86:AH86"/>
    <mergeCell ref="N110:O110"/>
    <mergeCell ref="AG110:AH110"/>
    <mergeCell ref="AG283:AH283"/>
    <mergeCell ref="N304:O304"/>
    <mergeCell ref="AG304:AH304"/>
    <mergeCell ref="N295:O295"/>
    <mergeCell ref="AG295:AH295"/>
    <mergeCell ref="N298:O298"/>
    <mergeCell ref="AG298:AH298"/>
    <mergeCell ref="N301:O301"/>
    <mergeCell ref="AG301:AH301"/>
    <mergeCell ref="N286:O286"/>
    <mergeCell ref="N317:O317"/>
    <mergeCell ref="AG317:AH317"/>
    <mergeCell ref="N339:O339"/>
    <mergeCell ref="AG339:AH339"/>
    <mergeCell ref="N337:O337"/>
    <mergeCell ref="AG337:AH337"/>
    <mergeCell ref="AG488:AH488"/>
    <mergeCell ref="AG354:AH354"/>
    <mergeCell ref="N356:O356"/>
    <mergeCell ref="AG356:AH356"/>
    <mergeCell ref="N358:O358"/>
    <mergeCell ref="AG358:AH358"/>
    <mergeCell ref="N360:O360"/>
    <mergeCell ref="AG360:AH360"/>
    <mergeCell ref="N359:O359"/>
    <mergeCell ref="AG359:AH359"/>
    <mergeCell ref="AG506:AH506"/>
    <mergeCell ref="N494:O494"/>
    <mergeCell ref="AG494:AH494"/>
    <mergeCell ref="N498:O498"/>
    <mergeCell ref="AG498:AH498"/>
    <mergeCell ref="N342:O342"/>
    <mergeCell ref="AG342:AH342"/>
    <mergeCell ref="N352:O352"/>
    <mergeCell ref="AG352:AH352"/>
    <mergeCell ref="N351:O351"/>
    <mergeCell ref="AG351:AH351"/>
    <mergeCell ref="N542:O542"/>
    <mergeCell ref="AG542:AH542"/>
    <mergeCell ref="AG551:AH551"/>
    <mergeCell ref="N559:O559"/>
    <mergeCell ref="N565:O565"/>
    <mergeCell ref="AG565:AH565"/>
    <mergeCell ref="AG562:AH562"/>
    <mergeCell ref="N544:O544"/>
    <mergeCell ref="AG544:AH544"/>
    <mergeCell ref="AG588:AH588"/>
    <mergeCell ref="N578:O578"/>
    <mergeCell ref="AG578:AH578"/>
    <mergeCell ref="N567:O567"/>
    <mergeCell ref="AG567:AH567"/>
    <mergeCell ref="N586:O586"/>
    <mergeCell ref="AG586:AH586"/>
    <mergeCell ref="AG571:AH571"/>
    <mergeCell ref="N763:O763"/>
    <mergeCell ref="AG763:AH763"/>
    <mergeCell ref="AG762:AH762"/>
    <mergeCell ref="AG514:AH514"/>
    <mergeCell ref="N554:O554"/>
    <mergeCell ref="AG554:AH554"/>
    <mergeCell ref="AG559:AH559"/>
    <mergeCell ref="AG539:AH539"/>
    <mergeCell ref="N537:O537"/>
    <mergeCell ref="AG537:AH537"/>
    <mergeCell ref="N783:O783"/>
    <mergeCell ref="AG783:AH783"/>
    <mergeCell ref="A764:B764"/>
    <mergeCell ref="N764:O764"/>
    <mergeCell ref="AG764:AH764"/>
    <mergeCell ref="I1:K2"/>
    <mergeCell ref="K4:K5"/>
    <mergeCell ref="N582:O582"/>
    <mergeCell ref="AG582:AH582"/>
    <mergeCell ref="N569:O569"/>
    <mergeCell ref="AG569:AH569"/>
    <mergeCell ref="N571:O571"/>
    <mergeCell ref="N562:O562"/>
    <mergeCell ref="N551:O551"/>
    <mergeCell ref="AG508:AH508"/>
    <mergeCell ref="A793:B793"/>
    <mergeCell ref="A794:B794"/>
    <mergeCell ref="A763:B763"/>
    <mergeCell ref="A101:B101"/>
    <mergeCell ref="A166:B166"/>
    <mergeCell ref="A165:B165"/>
    <mergeCell ref="A167:B167"/>
    <mergeCell ref="A168:B168"/>
    <mergeCell ref="A783:B783"/>
    <mergeCell ref="A755:B755"/>
    <mergeCell ref="A8:B8"/>
    <mergeCell ref="A36:B36"/>
    <mergeCell ref="A47:B47"/>
    <mergeCell ref="A33:B33"/>
    <mergeCell ref="A9:B9"/>
  </mergeCells>
  <printOptions horizontalCentered="1" verticalCentered="1"/>
  <pageMargins left="0.7874015748031497" right="0.7874015748031497" top="0.3937007874015748" bottom="0.3937007874015748" header="0.2755905511811024" footer="0.5118110236220472"/>
  <pageSetup fitToHeight="0" horizontalDpi="600" verticalDpi="600" orientation="landscape" paperSize="9" scale="8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25"/>
  <sheetViews>
    <sheetView tabSelected="1" zoomScalePageLayoutView="0" workbookViewId="0" topLeftCell="A1">
      <selection activeCell="F95" sqref="F95"/>
    </sheetView>
  </sheetViews>
  <sheetFormatPr defaultColWidth="9.7109375" defaultRowHeight="12.75"/>
  <cols>
    <col min="1" max="1" width="6.7109375" style="56" customWidth="1"/>
    <col min="2" max="2" width="33.8515625" style="56" customWidth="1"/>
    <col min="3" max="3" width="8.7109375" style="57" customWidth="1"/>
    <col min="4" max="4" width="11.28125" style="57" customWidth="1"/>
    <col min="5" max="6" width="10.8515625" style="57" customWidth="1"/>
    <col min="7" max="7" width="14.140625" style="58" customWidth="1"/>
    <col min="8" max="8" width="10.140625" style="58" customWidth="1"/>
    <col min="9" max="9" width="12.140625" style="59" customWidth="1"/>
    <col min="10" max="10" width="9.140625" style="60" customWidth="1"/>
    <col min="11" max="11" width="5.7109375" style="60" bestFit="1" customWidth="1"/>
    <col min="12" max="12" width="9.421875" style="60" customWidth="1"/>
    <col min="13" max="13" width="10.8515625" style="59" bestFit="1" customWidth="1"/>
    <col min="14" max="14" width="9.7109375" style="59" customWidth="1"/>
    <col min="15" max="15" width="13.140625" style="59" bestFit="1" customWidth="1"/>
    <col min="16" max="16" width="17.00390625" style="59" customWidth="1"/>
    <col min="17" max="17" width="16.28125" style="59" customWidth="1"/>
    <col min="18" max="18" width="16.421875" style="59" customWidth="1"/>
    <col min="19" max="19" width="14.28125" style="59" customWidth="1"/>
    <col min="20" max="20" width="14.8515625" style="59" customWidth="1"/>
    <col min="21" max="21" width="13.8515625" style="55" customWidth="1"/>
    <col min="22" max="23" width="9.140625" style="55" customWidth="1"/>
    <col min="24" max="24" width="13.57421875" style="55" customWidth="1"/>
    <col min="25" max="26" width="10.8515625" style="55" bestFit="1" customWidth="1"/>
    <col min="27" max="27" width="11.7109375" style="55" bestFit="1" customWidth="1"/>
    <col min="28" max="144" width="9.140625" style="55" customWidth="1"/>
    <col min="145" max="242" width="9.140625" style="56" customWidth="1"/>
    <col min="243" max="243" width="6.7109375" style="56" customWidth="1"/>
    <col min="244" max="244" width="33.8515625" style="56" customWidth="1"/>
    <col min="245" max="245" width="8.7109375" style="56" customWidth="1"/>
    <col min="246" max="246" width="11.28125" style="56" customWidth="1"/>
    <col min="247" max="248" width="10.8515625" style="56" customWidth="1"/>
    <col min="249" max="250" width="10.140625" style="56" customWidth="1"/>
    <col min="251" max="251" width="12.140625" style="56" customWidth="1"/>
    <col min="252" max="252" width="9.140625" style="56" customWidth="1"/>
    <col min="253" max="253" width="8.57421875" style="56" customWidth="1"/>
    <col min="254" max="254" width="9.421875" style="56" customWidth="1"/>
    <col min="255" max="255" width="10.8515625" style="56" bestFit="1" customWidth="1"/>
    <col min="256" max="16384" width="9.7109375" style="56" customWidth="1"/>
  </cols>
  <sheetData>
    <row r="1" spans="3:144" s="53" customFormat="1" ht="76.5" customHeight="1">
      <c r="C1" s="61"/>
      <c r="D1" s="61"/>
      <c r="E1" s="61"/>
      <c r="F1" s="61"/>
      <c r="G1" s="62"/>
      <c r="H1" s="62"/>
      <c r="I1" s="63"/>
      <c r="J1" s="64"/>
      <c r="K1" s="64"/>
      <c r="L1" s="64"/>
      <c r="M1" s="63"/>
      <c r="N1" s="63"/>
      <c r="O1" s="63"/>
      <c r="P1" s="63"/>
      <c r="Q1" s="185" t="s">
        <v>273</v>
      </c>
      <c r="R1" s="185"/>
      <c r="S1" s="185"/>
      <c r="T1" s="185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</row>
    <row r="2" spans="3:144" s="53" customFormat="1" ht="76.5" customHeight="1">
      <c r="C2" s="61"/>
      <c r="D2" s="61"/>
      <c r="E2" s="61"/>
      <c r="F2" s="61"/>
      <c r="G2" s="62"/>
      <c r="H2" s="62"/>
      <c r="I2" s="63"/>
      <c r="J2" s="64"/>
      <c r="K2" s="64"/>
      <c r="L2" s="64"/>
      <c r="M2" s="63"/>
      <c r="N2" s="63"/>
      <c r="O2" s="63"/>
      <c r="P2" s="63"/>
      <c r="Q2" s="185"/>
      <c r="R2" s="185"/>
      <c r="S2" s="185"/>
      <c r="T2" s="185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</row>
    <row r="3" spans="1:20" ht="12.75">
      <c r="A3" s="234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1" ht="39" customHeight="1">
      <c r="A4" s="235" t="s">
        <v>258</v>
      </c>
      <c r="B4" s="238" t="s">
        <v>2</v>
      </c>
      <c r="C4" s="239" t="s">
        <v>3</v>
      </c>
      <c r="D4" s="240"/>
      <c r="E4" s="243" t="s">
        <v>4</v>
      </c>
      <c r="F4" s="243" t="s">
        <v>5</v>
      </c>
      <c r="G4" s="246" t="s">
        <v>274</v>
      </c>
      <c r="H4" s="219" t="s">
        <v>275</v>
      </c>
      <c r="I4" s="249" t="s">
        <v>6</v>
      </c>
      <c r="J4" s="212" t="s">
        <v>7</v>
      </c>
      <c r="K4" s="213"/>
      <c r="L4" s="214"/>
      <c r="M4" s="222" t="s">
        <v>8</v>
      </c>
      <c r="N4" s="223"/>
      <c r="O4" s="224"/>
      <c r="P4" s="225" t="s">
        <v>9</v>
      </c>
      <c r="Q4" s="226"/>
      <c r="R4" s="226"/>
      <c r="S4" s="226"/>
      <c r="T4" s="227"/>
      <c r="U4" s="4" t="s">
        <v>10</v>
      </c>
    </row>
    <row r="5" spans="1:20" ht="15" customHeight="1">
      <c r="A5" s="236"/>
      <c r="B5" s="236"/>
      <c r="C5" s="241"/>
      <c r="D5" s="242"/>
      <c r="E5" s="244"/>
      <c r="F5" s="244"/>
      <c r="G5" s="247"/>
      <c r="H5" s="220"/>
      <c r="I5" s="250"/>
      <c r="J5" s="228" t="s">
        <v>11</v>
      </c>
      <c r="K5" s="230" t="s">
        <v>12</v>
      </c>
      <c r="L5" s="231"/>
      <c r="M5" s="232" t="s">
        <v>11</v>
      </c>
      <c r="N5" s="225" t="s">
        <v>12</v>
      </c>
      <c r="O5" s="227"/>
      <c r="P5" s="232" t="s">
        <v>13</v>
      </c>
      <c r="Q5" s="225" t="s">
        <v>14</v>
      </c>
      <c r="R5" s="226"/>
      <c r="S5" s="226"/>
      <c r="T5" s="227"/>
    </row>
    <row r="6" spans="1:21" ht="147.75" customHeight="1">
      <c r="A6" s="236"/>
      <c r="B6" s="236"/>
      <c r="C6" s="206" t="s">
        <v>15</v>
      </c>
      <c r="D6" s="206" t="s">
        <v>16</v>
      </c>
      <c r="E6" s="244"/>
      <c r="F6" s="244"/>
      <c r="G6" s="248"/>
      <c r="H6" s="221"/>
      <c r="I6" s="251"/>
      <c r="J6" s="229"/>
      <c r="K6" s="5" t="s">
        <v>17</v>
      </c>
      <c r="L6" s="5" t="s">
        <v>18</v>
      </c>
      <c r="M6" s="233"/>
      <c r="N6" s="6" t="s">
        <v>17</v>
      </c>
      <c r="O6" s="6" t="s">
        <v>18</v>
      </c>
      <c r="P6" s="233"/>
      <c r="Q6" s="6" t="s">
        <v>19</v>
      </c>
      <c r="R6" s="6" t="s">
        <v>20</v>
      </c>
      <c r="S6" s="6" t="s">
        <v>267</v>
      </c>
      <c r="T6" s="7" t="s">
        <v>268</v>
      </c>
      <c r="U6" s="4" t="s">
        <v>21</v>
      </c>
    </row>
    <row r="7" spans="1:21" ht="25.5">
      <c r="A7" s="237"/>
      <c r="B7" s="237"/>
      <c r="C7" s="207"/>
      <c r="D7" s="207"/>
      <c r="E7" s="245"/>
      <c r="F7" s="245"/>
      <c r="G7" s="8" t="s">
        <v>22</v>
      </c>
      <c r="H7" s="8" t="s">
        <v>22</v>
      </c>
      <c r="I7" s="9" t="s">
        <v>23</v>
      </c>
      <c r="J7" s="10" t="s">
        <v>24</v>
      </c>
      <c r="K7" s="10" t="s">
        <v>24</v>
      </c>
      <c r="L7" s="10" t="s">
        <v>24</v>
      </c>
      <c r="M7" s="9" t="s">
        <v>23</v>
      </c>
      <c r="N7" s="9" t="s">
        <v>23</v>
      </c>
      <c r="O7" s="9" t="s">
        <v>23</v>
      </c>
      <c r="P7" s="9" t="s">
        <v>25</v>
      </c>
      <c r="Q7" s="9" t="s">
        <v>25</v>
      </c>
      <c r="R7" s="9" t="s">
        <v>25</v>
      </c>
      <c r="S7" s="9" t="s">
        <v>25</v>
      </c>
      <c r="T7" s="9" t="s">
        <v>25</v>
      </c>
      <c r="U7" s="4" t="s">
        <v>26</v>
      </c>
    </row>
    <row r="8" spans="1:20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</row>
    <row r="9" spans="1:20" ht="25.5" customHeight="1">
      <c r="A9" s="215" t="s">
        <v>279</v>
      </c>
      <c r="B9" s="216"/>
      <c r="C9" s="65" t="s">
        <v>27</v>
      </c>
      <c r="D9" s="65" t="s">
        <v>27</v>
      </c>
      <c r="E9" s="65" t="s">
        <v>27</v>
      </c>
      <c r="F9" s="65" t="s">
        <v>27</v>
      </c>
      <c r="G9" s="66">
        <f>G10+G38+G49+G103</f>
        <v>4544</v>
      </c>
      <c r="H9" s="66">
        <f>H10+H38+H103+H49</f>
        <v>2835</v>
      </c>
      <c r="I9" s="67">
        <f>I10+I38+I49+I103</f>
        <v>101297.38</v>
      </c>
      <c r="J9" s="66">
        <f>J10+J38+J49+J103</f>
        <v>1130</v>
      </c>
      <c r="K9" s="66">
        <f aca="true" t="shared" si="0" ref="K9:S9">K10+K38+K49+K103</f>
        <v>346</v>
      </c>
      <c r="L9" s="66">
        <f>L10+L38+L49+L103</f>
        <v>784</v>
      </c>
      <c r="M9" s="67">
        <f>M10+M38+M49+M103</f>
        <v>45285.92</v>
      </c>
      <c r="N9" s="67">
        <f t="shared" si="0"/>
        <v>11524.380000000001</v>
      </c>
      <c r="O9" s="67">
        <f>O10+O38+O49+O103</f>
        <v>33761.53999999999</v>
      </c>
      <c r="P9" s="67">
        <f>P10+P38+P49+P103</f>
        <v>1965271578.8338099</v>
      </c>
      <c r="Q9" s="67">
        <f>Q10+Q38+Q49+Q103</f>
        <v>1304221025.4973965</v>
      </c>
      <c r="R9" s="67">
        <f t="shared" si="0"/>
        <v>412112610.46260345</v>
      </c>
      <c r="S9" s="67">
        <f t="shared" si="0"/>
        <v>178552608.03380966</v>
      </c>
      <c r="T9" s="67">
        <f>T10</f>
        <v>70385334.84</v>
      </c>
    </row>
    <row r="10" spans="1:20" ht="31.5" customHeight="1">
      <c r="A10" s="217" t="s">
        <v>271</v>
      </c>
      <c r="B10" s="218"/>
      <c r="C10" s="52" t="s">
        <v>27</v>
      </c>
      <c r="D10" s="52" t="s">
        <v>27</v>
      </c>
      <c r="E10" s="52" t="s">
        <v>27</v>
      </c>
      <c r="F10" s="52" t="s">
        <v>27</v>
      </c>
      <c r="G10" s="68">
        <f>G11</f>
        <v>764</v>
      </c>
      <c r="H10" s="68">
        <f>H11+H35</f>
        <v>474</v>
      </c>
      <c r="I10" s="69">
        <f>I11</f>
        <v>18361.4</v>
      </c>
      <c r="J10" s="68">
        <f>J11+J35</f>
        <v>166</v>
      </c>
      <c r="K10" s="68">
        <v>0</v>
      </c>
      <c r="L10" s="68">
        <f aca="true" t="shared" si="1" ref="L10:S10">L11+L35</f>
        <v>166</v>
      </c>
      <c r="M10" s="69">
        <f>M11+M35</f>
        <v>6654.799999999998</v>
      </c>
      <c r="N10" s="69">
        <f t="shared" si="1"/>
        <v>0</v>
      </c>
      <c r="O10" s="69">
        <f t="shared" si="1"/>
        <v>6654.799999999998</v>
      </c>
      <c r="P10" s="69">
        <f>P11+P35</f>
        <v>291977920.85</v>
      </c>
      <c r="Q10" s="69">
        <f t="shared" si="1"/>
        <v>215585501.54999998</v>
      </c>
      <c r="R10" s="69">
        <f t="shared" si="1"/>
        <v>6007084.46</v>
      </c>
      <c r="S10" s="69">
        <f t="shared" si="1"/>
        <v>0</v>
      </c>
      <c r="T10" s="69">
        <f>T11+T35</f>
        <v>70385334.84</v>
      </c>
    </row>
    <row r="11" spans="1:20" ht="30" customHeight="1">
      <c r="A11" s="208" t="s">
        <v>165</v>
      </c>
      <c r="B11" s="209"/>
      <c r="C11" s="52" t="s">
        <v>27</v>
      </c>
      <c r="D11" s="52" t="s">
        <v>27</v>
      </c>
      <c r="E11" s="52" t="s">
        <v>27</v>
      </c>
      <c r="F11" s="52" t="s">
        <v>27</v>
      </c>
      <c r="G11" s="68">
        <f>SUM(G12:G34)</f>
        <v>764</v>
      </c>
      <c r="H11" s="68">
        <f>SUM(H12:H34)</f>
        <v>463</v>
      </c>
      <c r="I11" s="69">
        <f>SUM(I12:I34)</f>
        <v>18361.4</v>
      </c>
      <c r="J11" s="68">
        <f>SUM(J12:J34)</f>
        <v>163</v>
      </c>
      <c r="K11" s="68">
        <f>SUM(K12:K29)</f>
        <v>0</v>
      </c>
      <c r="L11" s="68">
        <f>SUM(L12:L34)</f>
        <v>163</v>
      </c>
      <c r="M11" s="69">
        <f>SUM(M12:M34)</f>
        <v>6487.5999999999985</v>
      </c>
      <c r="N11" s="69">
        <f>SUM(N12:N29)</f>
        <v>0</v>
      </c>
      <c r="O11" s="69">
        <f>SUM(O12:O34)</f>
        <v>6487.5999999999985</v>
      </c>
      <c r="P11" s="69">
        <f>SUM(P12:P34)</f>
        <v>282017920.85</v>
      </c>
      <c r="Q11" s="69">
        <f>SUM(Q12:Q34)</f>
        <v>215585501.54999998</v>
      </c>
      <c r="R11" s="69">
        <f>SUM(R12:R34)</f>
        <v>6007084.46</v>
      </c>
      <c r="S11" s="69">
        <v>0</v>
      </c>
      <c r="T11" s="69">
        <v>60425334.84</v>
      </c>
    </row>
    <row r="12" spans="1:21" ht="12.75">
      <c r="A12" s="18">
        <v>1</v>
      </c>
      <c r="B12" s="14" t="s">
        <v>28</v>
      </c>
      <c r="C12" s="70" t="s">
        <v>29</v>
      </c>
      <c r="D12" s="71">
        <v>40445</v>
      </c>
      <c r="E12" s="72" t="s">
        <v>30</v>
      </c>
      <c r="F12" s="72" t="s">
        <v>31</v>
      </c>
      <c r="G12" s="73">
        <f>H12</f>
        <v>26</v>
      </c>
      <c r="H12" s="73">
        <v>26</v>
      </c>
      <c r="I12" s="74">
        <v>607.7</v>
      </c>
      <c r="J12" s="75">
        <f>K12+L12</f>
        <v>10</v>
      </c>
      <c r="K12" s="75">
        <v>0</v>
      </c>
      <c r="L12" s="75">
        <v>10</v>
      </c>
      <c r="M12" s="76">
        <f>O12+N12</f>
        <v>474.6</v>
      </c>
      <c r="N12" s="76">
        <v>0</v>
      </c>
      <c r="O12" s="76">
        <v>474.6</v>
      </c>
      <c r="P12" s="76">
        <f>SUM(Q12:T12)</f>
        <v>23340396.85</v>
      </c>
      <c r="Q12" s="76">
        <v>15976003.89</v>
      </c>
      <c r="R12" s="76">
        <v>445156.11</v>
      </c>
      <c r="S12" s="76">
        <v>0</v>
      </c>
      <c r="T12" s="76">
        <v>6919236.85</v>
      </c>
      <c r="U12" s="77"/>
    </row>
    <row r="13" spans="1:21" ht="12.75">
      <c r="A13" s="18">
        <v>2</v>
      </c>
      <c r="B13" s="14" t="s">
        <v>32</v>
      </c>
      <c r="C13" s="70">
        <v>1</v>
      </c>
      <c r="D13" s="71">
        <v>36543</v>
      </c>
      <c r="E13" s="72" t="s">
        <v>33</v>
      </c>
      <c r="F13" s="72" t="s">
        <v>34</v>
      </c>
      <c r="G13" s="73">
        <f aca="true" t="shared" si="2" ref="G13:G28">H13</f>
        <v>46</v>
      </c>
      <c r="H13" s="73">
        <v>46</v>
      </c>
      <c r="I13" s="74">
        <v>1031.7</v>
      </c>
      <c r="J13" s="75">
        <f>K13+L13</f>
        <v>16</v>
      </c>
      <c r="K13" s="75">
        <v>0</v>
      </c>
      <c r="L13" s="75">
        <v>16</v>
      </c>
      <c r="M13" s="76">
        <v>598.9</v>
      </c>
      <c r="N13" s="76">
        <v>0</v>
      </c>
      <c r="O13" s="76">
        <f>M13</f>
        <v>598.9</v>
      </c>
      <c r="P13" s="76">
        <f aca="true" t="shared" si="3" ref="P13:P34">SUM(Q13:T13)</f>
        <v>24930290.52</v>
      </c>
      <c r="Q13" s="76">
        <v>19652235.21</v>
      </c>
      <c r="R13" s="76">
        <v>547590.79</v>
      </c>
      <c r="S13" s="76">
        <v>0</v>
      </c>
      <c r="T13" s="76">
        <v>4730464.52</v>
      </c>
      <c r="U13" s="77"/>
    </row>
    <row r="14" spans="1:21" ht="12.75">
      <c r="A14" s="18">
        <v>3</v>
      </c>
      <c r="B14" s="14" t="s">
        <v>35</v>
      </c>
      <c r="C14" s="70">
        <v>44</v>
      </c>
      <c r="D14" s="71">
        <v>40540</v>
      </c>
      <c r="E14" s="74" t="s">
        <v>36</v>
      </c>
      <c r="F14" s="74" t="s">
        <v>37</v>
      </c>
      <c r="G14" s="73">
        <v>43</v>
      </c>
      <c r="H14" s="73">
        <v>1</v>
      </c>
      <c r="I14" s="74">
        <v>977.3</v>
      </c>
      <c r="J14" s="75">
        <v>1</v>
      </c>
      <c r="K14" s="75">
        <v>0</v>
      </c>
      <c r="L14" s="75">
        <v>1</v>
      </c>
      <c r="M14" s="76">
        <v>14.9</v>
      </c>
      <c r="N14" s="76">
        <v>0</v>
      </c>
      <c r="O14" s="76">
        <v>14.9</v>
      </c>
      <c r="P14" s="76">
        <f t="shared" si="3"/>
        <v>790473.2</v>
      </c>
      <c r="Q14" s="76">
        <v>501564.39</v>
      </c>
      <c r="R14" s="76">
        <v>13975.61</v>
      </c>
      <c r="S14" s="76">
        <v>0</v>
      </c>
      <c r="T14" s="76">
        <v>274933.2</v>
      </c>
      <c r="U14" s="77"/>
    </row>
    <row r="15" spans="1:21" ht="12.75">
      <c r="A15" s="18">
        <v>4</v>
      </c>
      <c r="B15" s="14" t="s">
        <v>38</v>
      </c>
      <c r="C15" s="70">
        <v>94</v>
      </c>
      <c r="D15" s="71">
        <v>40906</v>
      </c>
      <c r="E15" s="72" t="s">
        <v>30</v>
      </c>
      <c r="F15" s="72" t="s">
        <v>30</v>
      </c>
      <c r="G15" s="73">
        <f t="shared" si="2"/>
        <v>18</v>
      </c>
      <c r="H15" s="73">
        <v>18</v>
      </c>
      <c r="I15" s="74">
        <v>527.9</v>
      </c>
      <c r="J15" s="75">
        <f aca="true" t="shared" si="4" ref="J15:J34">K15+L15</f>
        <v>7</v>
      </c>
      <c r="K15" s="75">
        <v>0</v>
      </c>
      <c r="L15" s="75">
        <v>7</v>
      </c>
      <c r="M15" s="76">
        <f aca="true" t="shared" si="5" ref="M15:M34">O15+N15</f>
        <v>266.6</v>
      </c>
      <c r="N15" s="76">
        <v>0</v>
      </c>
      <c r="O15" s="76">
        <v>266.6</v>
      </c>
      <c r="P15" s="76">
        <f t="shared" si="3"/>
        <v>12808209.69</v>
      </c>
      <c r="Q15" s="76">
        <v>8970933.5</v>
      </c>
      <c r="R15" s="76">
        <v>249966.5</v>
      </c>
      <c r="S15" s="76">
        <v>0</v>
      </c>
      <c r="T15" s="76">
        <v>3587309.69</v>
      </c>
      <c r="U15" s="77"/>
    </row>
    <row r="16" spans="1:21" ht="12.75">
      <c r="A16" s="18">
        <v>5</v>
      </c>
      <c r="B16" s="14" t="s">
        <v>39</v>
      </c>
      <c r="C16" s="70">
        <v>7</v>
      </c>
      <c r="D16" s="71">
        <v>39975</v>
      </c>
      <c r="E16" s="72" t="s">
        <v>40</v>
      </c>
      <c r="F16" s="72" t="s">
        <v>40</v>
      </c>
      <c r="G16" s="73">
        <f t="shared" si="2"/>
        <v>9</v>
      </c>
      <c r="H16" s="73">
        <v>9</v>
      </c>
      <c r="I16" s="74">
        <v>523.9</v>
      </c>
      <c r="J16" s="75">
        <f t="shared" si="4"/>
        <v>4</v>
      </c>
      <c r="K16" s="75">
        <v>0</v>
      </c>
      <c r="L16" s="75">
        <v>4</v>
      </c>
      <c r="M16" s="76">
        <f t="shared" si="5"/>
        <v>174</v>
      </c>
      <c r="N16" s="76">
        <v>0</v>
      </c>
      <c r="O16" s="76">
        <v>174</v>
      </c>
      <c r="P16" s="76">
        <f t="shared" si="3"/>
        <v>7371438.6</v>
      </c>
      <c r="Q16" s="76">
        <v>5335433.24</v>
      </c>
      <c r="R16" s="76">
        <v>148666.76</v>
      </c>
      <c r="S16" s="76">
        <v>0</v>
      </c>
      <c r="T16" s="76">
        <v>1887338.6</v>
      </c>
      <c r="U16" s="77"/>
    </row>
    <row r="17" spans="1:21" ht="12.75">
      <c r="A17" s="18">
        <v>6</v>
      </c>
      <c r="B17" s="14" t="s">
        <v>41</v>
      </c>
      <c r="C17" s="70">
        <v>95</v>
      </c>
      <c r="D17" s="71">
        <v>40906</v>
      </c>
      <c r="E17" s="72" t="s">
        <v>42</v>
      </c>
      <c r="F17" s="72" t="s">
        <v>34</v>
      </c>
      <c r="G17" s="73">
        <f t="shared" si="2"/>
        <v>54</v>
      </c>
      <c r="H17" s="73">
        <v>54</v>
      </c>
      <c r="I17" s="74">
        <v>1016.2</v>
      </c>
      <c r="J17" s="75">
        <f t="shared" si="4"/>
        <v>18</v>
      </c>
      <c r="K17" s="75">
        <v>0</v>
      </c>
      <c r="L17" s="75">
        <v>18</v>
      </c>
      <c r="M17" s="76">
        <f t="shared" si="5"/>
        <v>592.6</v>
      </c>
      <c r="N17" s="76">
        <v>0</v>
      </c>
      <c r="O17" s="76">
        <v>592.6</v>
      </c>
      <c r="P17" s="76">
        <f t="shared" si="3"/>
        <v>26264475.560000002</v>
      </c>
      <c r="Q17" s="76">
        <v>19752884.71</v>
      </c>
      <c r="R17" s="76">
        <v>550395.3</v>
      </c>
      <c r="S17" s="76">
        <v>0</v>
      </c>
      <c r="T17" s="76">
        <v>5961195.55</v>
      </c>
      <c r="U17" s="77"/>
    </row>
    <row r="18" spans="1:21" ht="12.75">
      <c r="A18" s="18">
        <v>7</v>
      </c>
      <c r="B18" s="14" t="s">
        <v>43</v>
      </c>
      <c r="C18" s="70">
        <v>96</v>
      </c>
      <c r="D18" s="71">
        <v>40876</v>
      </c>
      <c r="E18" s="72" t="s">
        <v>33</v>
      </c>
      <c r="F18" s="72" t="s">
        <v>34</v>
      </c>
      <c r="G18" s="73">
        <v>23</v>
      </c>
      <c r="H18" s="73">
        <v>21</v>
      </c>
      <c r="I18" s="74">
        <v>976.6</v>
      </c>
      <c r="J18" s="75">
        <v>8</v>
      </c>
      <c r="K18" s="75">
        <v>0</v>
      </c>
      <c r="L18" s="75">
        <v>8</v>
      </c>
      <c r="M18" s="76">
        <f t="shared" si="5"/>
        <v>218.9</v>
      </c>
      <c r="N18" s="76">
        <v>0</v>
      </c>
      <c r="O18" s="76">
        <f>307.9-22.4-23.7-42.9</f>
        <v>218.9</v>
      </c>
      <c r="P18" s="76">
        <f>SUM(Q18:T18)</f>
        <v>9305325.82</v>
      </c>
      <c r="Q18" s="76">
        <v>7112115.68</v>
      </c>
      <c r="R18" s="76">
        <v>198172.32</v>
      </c>
      <c r="S18" s="76">
        <v>0</v>
      </c>
      <c r="T18" s="76">
        <v>1995037.82</v>
      </c>
      <c r="U18" s="77"/>
    </row>
    <row r="19" spans="1:21" ht="12.75">
      <c r="A19" s="143">
        <v>8</v>
      </c>
      <c r="B19" s="148" t="s">
        <v>44</v>
      </c>
      <c r="C19" s="152">
        <v>44</v>
      </c>
      <c r="D19" s="154">
        <v>40540</v>
      </c>
      <c r="E19" s="149" t="s">
        <v>45</v>
      </c>
      <c r="F19" s="149" t="s">
        <v>45</v>
      </c>
      <c r="G19" s="73">
        <v>23</v>
      </c>
      <c r="H19" s="73">
        <f>23-5-4</f>
        <v>14</v>
      </c>
      <c r="I19" s="74">
        <v>613.9</v>
      </c>
      <c r="J19" s="75">
        <f t="shared" si="4"/>
        <v>7</v>
      </c>
      <c r="K19" s="75">
        <v>0</v>
      </c>
      <c r="L19" s="75">
        <f>9-1-1</f>
        <v>7</v>
      </c>
      <c r="M19" s="76">
        <f t="shared" si="5"/>
        <v>261.5</v>
      </c>
      <c r="N19" s="76">
        <v>0</v>
      </c>
      <c r="O19" s="76">
        <f>336.8-42.5-32.8</f>
        <v>261.5</v>
      </c>
      <c r="P19" s="76">
        <f t="shared" si="3"/>
        <v>10802591.77</v>
      </c>
      <c r="Q19" s="76">
        <v>8732606.25</v>
      </c>
      <c r="R19" s="76">
        <v>243325.75</v>
      </c>
      <c r="S19" s="76">
        <v>0</v>
      </c>
      <c r="T19" s="76">
        <v>1826659.77</v>
      </c>
      <c r="U19" s="77"/>
    </row>
    <row r="20" spans="1:21" ht="12.75">
      <c r="A20" s="18">
        <v>9</v>
      </c>
      <c r="B20" s="14" t="s">
        <v>46</v>
      </c>
      <c r="C20" s="70">
        <v>97</v>
      </c>
      <c r="D20" s="71">
        <v>40906</v>
      </c>
      <c r="E20" s="72" t="s">
        <v>42</v>
      </c>
      <c r="F20" s="72" t="s">
        <v>45</v>
      </c>
      <c r="G20" s="73">
        <f t="shared" si="2"/>
        <v>29</v>
      </c>
      <c r="H20" s="73">
        <v>29</v>
      </c>
      <c r="I20" s="74">
        <v>2029</v>
      </c>
      <c r="J20" s="75">
        <f t="shared" si="4"/>
        <v>13</v>
      </c>
      <c r="K20" s="75">
        <v>0</v>
      </c>
      <c r="L20" s="75">
        <v>13</v>
      </c>
      <c r="M20" s="76">
        <f t="shared" si="5"/>
        <v>403.1</v>
      </c>
      <c r="N20" s="76">
        <v>0</v>
      </c>
      <c r="O20" s="76">
        <v>403.1</v>
      </c>
      <c r="P20" s="76">
        <f t="shared" si="3"/>
        <v>17913994.19</v>
      </c>
      <c r="Q20" s="76">
        <v>13569168.06</v>
      </c>
      <c r="R20" s="76">
        <v>378091.94</v>
      </c>
      <c r="S20" s="76">
        <v>0</v>
      </c>
      <c r="T20" s="76">
        <v>3966734.19</v>
      </c>
      <c r="U20" s="77"/>
    </row>
    <row r="21" spans="1:21" ht="12.75">
      <c r="A21" s="18">
        <v>10</v>
      </c>
      <c r="B21" s="14" t="s">
        <v>47</v>
      </c>
      <c r="C21" s="70">
        <v>16</v>
      </c>
      <c r="D21" s="71">
        <v>39987</v>
      </c>
      <c r="E21" s="72" t="s">
        <v>40</v>
      </c>
      <c r="F21" s="72" t="s">
        <v>45</v>
      </c>
      <c r="G21" s="73">
        <f t="shared" si="2"/>
        <v>8</v>
      </c>
      <c r="H21" s="73">
        <v>8</v>
      </c>
      <c r="I21" s="74">
        <v>530.9</v>
      </c>
      <c r="J21" s="75">
        <f t="shared" si="4"/>
        <v>3</v>
      </c>
      <c r="K21" s="75">
        <v>0</v>
      </c>
      <c r="L21" s="75">
        <v>3</v>
      </c>
      <c r="M21" s="76">
        <f t="shared" si="5"/>
        <v>136.6</v>
      </c>
      <c r="N21" s="76">
        <v>0</v>
      </c>
      <c r="O21" s="76">
        <v>136.6</v>
      </c>
      <c r="P21" s="76">
        <f t="shared" si="3"/>
        <v>6119191.17</v>
      </c>
      <c r="Q21" s="76">
        <v>4598234.58</v>
      </c>
      <c r="R21" s="76">
        <v>128125.42</v>
      </c>
      <c r="S21" s="76">
        <v>0</v>
      </c>
      <c r="T21" s="76">
        <v>1392831.17</v>
      </c>
      <c r="U21" s="77"/>
    </row>
    <row r="22" spans="1:21" ht="12.75">
      <c r="A22" s="18">
        <v>11</v>
      </c>
      <c r="B22" s="14" t="s">
        <v>48</v>
      </c>
      <c r="C22" s="70">
        <v>10</v>
      </c>
      <c r="D22" s="71">
        <v>39975</v>
      </c>
      <c r="E22" s="72" t="s">
        <v>33</v>
      </c>
      <c r="F22" s="72" t="s">
        <v>34</v>
      </c>
      <c r="G22" s="73">
        <v>31</v>
      </c>
      <c r="H22" s="73">
        <f>31-H36</f>
        <v>27</v>
      </c>
      <c r="I22" s="74">
        <v>710.6</v>
      </c>
      <c r="J22" s="75">
        <f t="shared" si="4"/>
        <v>9</v>
      </c>
      <c r="K22" s="75">
        <v>0</v>
      </c>
      <c r="L22" s="75">
        <f>10-L36</f>
        <v>9</v>
      </c>
      <c r="M22" s="76">
        <f t="shared" si="5"/>
        <v>456.8</v>
      </c>
      <c r="N22" s="76">
        <v>0</v>
      </c>
      <c r="O22" s="76">
        <f>512-O36</f>
        <v>456.8</v>
      </c>
      <c r="P22" s="76">
        <f t="shared" si="3"/>
        <v>19612196.36</v>
      </c>
      <c r="Q22" s="76">
        <v>15060396.41</v>
      </c>
      <c r="R22" s="76">
        <v>419643.59</v>
      </c>
      <c r="S22" s="76">
        <v>0</v>
      </c>
      <c r="T22" s="76">
        <v>4132156.36</v>
      </c>
      <c r="U22" s="77"/>
    </row>
    <row r="23" spans="1:21" ht="12.75">
      <c r="A23" s="18">
        <v>12</v>
      </c>
      <c r="B23" s="14" t="s">
        <v>49</v>
      </c>
      <c r="C23" s="70">
        <v>88</v>
      </c>
      <c r="D23" s="71">
        <v>40893</v>
      </c>
      <c r="E23" s="72" t="s">
        <v>42</v>
      </c>
      <c r="F23" s="72" t="s">
        <v>33</v>
      </c>
      <c r="G23" s="73">
        <v>50</v>
      </c>
      <c r="H23" s="73">
        <v>46</v>
      </c>
      <c r="I23" s="74">
        <v>978.5</v>
      </c>
      <c r="J23" s="75">
        <f t="shared" si="4"/>
        <v>20</v>
      </c>
      <c r="K23" s="75">
        <v>0</v>
      </c>
      <c r="L23" s="75">
        <v>20</v>
      </c>
      <c r="M23" s="76">
        <f t="shared" si="5"/>
        <v>562.3</v>
      </c>
      <c r="N23" s="76">
        <v>0</v>
      </c>
      <c r="O23" s="76">
        <f>587-24.7</f>
        <v>562.3</v>
      </c>
      <c r="P23" s="76">
        <f t="shared" si="3"/>
        <v>25660609.020000003</v>
      </c>
      <c r="Q23" s="76">
        <v>18928164.73</v>
      </c>
      <c r="R23" s="76">
        <v>527415.28</v>
      </c>
      <c r="S23" s="76">
        <v>0</v>
      </c>
      <c r="T23" s="76">
        <v>6205029.01</v>
      </c>
      <c r="U23" s="77"/>
    </row>
    <row r="24" spans="1:21" ht="12.75">
      <c r="A24" s="18">
        <v>13</v>
      </c>
      <c r="B24" s="14" t="s">
        <v>50</v>
      </c>
      <c r="C24" s="70">
        <v>164</v>
      </c>
      <c r="D24" s="71">
        <v>34506</v>
      </c>
      <c r="E24" s="72" t="s">
        <v>31</v>
      </c>
      <c r="F24" s="72" t="s">
        <v>34</v>
      </c>
      <c r="G24" s="73">
        <f t="shared" si="2"/>
        <v>26</v>
      </c>
      <c r="H24" s="73">
        <v>26</v>
      </c>
      <c r="I24" s="74">
        <v>663.9</v>
      </c>
      <c r="J24" s="75">
        <f t="shared" si="4"/>
        <v>9</v>
      </c>
      <c r="K24" s="75">
        <v>0</v>
      </c>
      <c r="L24" s="75">
        <v>9</v>
      </c>
      <c r="M24" s="76">
        <f t="shared" si="5"/>
        <v>433.9</v>
      </c>
      <c r="N24" s="76">
        <v>0</v>
      </c>
      <c r="O24" s="76">
        <v>433.9</v>
      </c>
      <c r="P24" s="76">
        <f t="shared" si="3"/>
        <v>18433833.15</v>
      </c>
      <c r="Q24" s="76">
        <v>14605958.87</v>
      </c>
      <c r="R24" s="76">
        <v>406981.13</v>
      </c>
      <c r="S24" s="76">
        <v>0</v>
      </c>
      <c r="T24" s="76">
        <v>3420893.15</v>
      </c>
      <c r="U24" s="77"/>
    </row>
    <row r="25" spans="1:21" ht="12.75">
      <c r="A25" s="18">
        <v>14</v>
      </c>
      <c r="B25" s="14" t="s">
        <v>51</v>
      </c>
      <c r="C25" s="70">
        <v>7.6</v>
      </c>
      <c r="D25" s="71">
        <v>40268</v>
      </c>
      <c r="E25" s="72" t="s">
        <v>42</v>
      </c>
      <c r="F25" s="72" t="s">
        <v>33</v>
      </c>
      <c r="G25" s="73">
        <f t="shared" si="2"/>
        <v>9</v>
      </c>
      <c r="H25" s="73">
        <v>9</v>
      </c>
      <c r="I25" s="74">
        <v>80.2</v>
      </c>
      <c r="J25" s="75">
        <f t="shared" si="4"/>
        <v>1</v>
      </c>
      <c r="K25" s="75">
        <v>0</v>
      </c>
      <c r="L25" s="75">
        <v>1</v>
      </c>
      <c r="M25" s="76">
        <f t="shared" si="5"/>
        <v>52.9</v>
      </c>
      <c r="N25" s="76">
        <v>0</v>
      </c>
      <c r="O25" s="76">
        <v>52.9</v>
      </c>
      <c r="P25" s="76">
        <f t="shared" si="3"/>
        <v>2503034.57</v>
      </c>
      <c r="Q25" s="76">
        <v>1780721.88</v>
      </c>
      <c r="R25" s="76">
        <v>49618.12</v>
      </c>
      <c r="S25" s="76">
        <v>0</v>
      </c>
      <c r="T25" s="76">
        <v>672694.57</v>
      </c>
      <c r="U25" s="77"/>
    </row>
    <row r="26" spans="1:21" ht="12.75">
      <c r="A26" s="18">
        <v>15</v>
      </c>
      <c r="B26" s="14" t="s">
        <v>52</v>
      </c>
      <c r="C26" s="73">
        <v>49</v>
      </c>
      <c r="D26" s="71">
        <v>40540</v>
      </c>
      <c r="E26" s="72" t="s">
        <v>45</v>
      </c>
      <c r="F26" s="72" t="s">
        <v>45</v>
      </c>
      <c r="G26" s="73">
        <v>24</v>
      </c>
      <c r="H26" s="73">
        <f>24-H37</f>
        <v>17</v>
      </c>
      <c r="I26" s="74">
        <v>373.4</v>
      </c>
      <c r="J26" s="75">
        <f t="shared" si="4"/>
        <v>6</v>
      </c>
      <c r="K26" s="75">
        <v>0</v>
      </c>
      <c r="L26" s="75">
        <f>8-L37</f>
        <v>6</v>
      </c>
      <c r="M26" s="76">
        <f t="shared" si="5"/>
        <v>261.4</v>
      </c>
      <c r="N26" s="76">
        <v>0</v>
      </c>
      <c r="O26" s="76">
        <f>373.4-O37</f>
        <v>261.4</v>
      </c>
      <c r="P26" s="76">
        <f t="shared" si="3"/>
        <v>11930158.3</v>
      </c>
      <c r="Q26" s="76">
        <v>8799257.09</v>
      </c>
      <c r="R26" s="76">
        <v>245182.91</v>
      </c>
      <c r="S26" s="76">
        <v>0</v>
      </c>
      <c r="T26" s="76">
        <v>2885718.3</v>
      </c>
      <c r="U26" s="77"/>
    </row>
    <row r="27" spans="1:21" ht="12.75">
      <c r="A27" s="18">
        <v>16</v>
      </c>
      <c r="B27" s="14" t="s">
        <v>53</v>
      </c>
      <c r="C27" s="73">
        <v>101</v>
      </c>
      <c r="D27" s="71">
        <v>40906</v>
      </c>
      <c r="E27" s="72" t="s">
        <v>54</v>
      </c>
      <c r="F27" s="72" t="s">
        <v>34</v>
      </c>
      <c r="G27" s="73">
        <f t="shared" si="2"/>
        <v>49</v>
      </c>
      <c r="H27" s="73">
        <v>49</v>
      </c>
      <c r="I27" s="74">
        <v>877.6</v>
      </c>
      <c r="J27" s="75">
        <f t="shared" si="4"/>
        <v>14</v>
      </c>
      <c r="K27" s="75">
        <v>0</v>
      </c>
      <c r="L27" s="75">
        <v>14</v>
      </c>
      <c r="M27" s="76">
        <f t="shared" si="5"/>
        <v>764.9</v>
      </c>
      <c r="N27" s="76">
        <v>0</v>
      </c>
      <c r="O27" s="76">
        <v>764.9</v>
      </c>
      <c r="P27" s="76">
        <f t="shared" si="3"/>
        <v>30781143.27</v>
      </c>
      <c r="Q27" s="76">
        <v>25556220.29</v>
      </c>
      <c r="R27" s="76">
        <v>712099.71</v>
      </c>
      <c r="S27" s="76">
        <v>0</v>
      </c>
      <c r="T27" s="76">
        <v>4512823.27</v>
      </c>
      <c r="U27" s="77"/>
    </row>
    <row r="28" spans="1:21" ht="12.75">
      <c r="A28" s="18">
        <v>17</v>
      </c>
      <c r="B28" s="14" t="s">
        <v>55</v>
      </c>
      <c r="C28" s="73">
        <v>99</v>
      </c>
      <c r="D28" s="71">
        <v>40906</v>
      </c>
      <c r="E28" s="72" t="s">
        <v>33</v>
      </c>
      <c r="F28" s="72" t="s">
        <v>34</v>
      </c>
      <c r="G28" s="73">
        <f t="shared" si="2"/>
        <v>24</v>
      </c>
      <c r="H28" s="73">
        <v>24</v>
      </c>
      <c r="I28" s="74">
        <v>496.2</v>
      </c>
      <c r="J28" s="75">
        <f t="shared" si="4"/>
        <v>7</v>
      </c>
      <c r="K28" s="75">
        <v>0</v>
      </c>
      <c r="L28" s="75">
        <v>7</v>
      </c>
      <c r="M28" s="76">
        <f t="shared" si="5"/>
        <v>432.4</v>
      </c>
      <c r="N28" s="76">
        <v>0</v>
      </c>
      <c r="O28" s="76">
        <v>432.4</v>
      </c>
      <c r="P28" s="76">
        <f t="shared" si="3"/>
        <v>16364656.81</v>
      </c>
      <c r="Q28" s="76">
        <v>13845196.79</v>
      </c>
      <c r="R28" s="76">
        <v>385783.21</v>
      </c>
      <c r="S28" s="76">
        <v>0</v>
      </c>
      <c r="T28" s="76">
        <v>2133676.81</v>
      </c>
      <c r="U28" s="77"/>
    </row>
    <row r="29" spans="1:21" ht="12.75">
      <c r="A29" s="18">
        <v>18</v>
      </c>
      <c r="B29" s="148" t="s">
        <v>56</v>
      </c>
      <c r="C29" s="73">
        <v>93</v>
      </c>
      <c r="D29" s="71">
        <v>33324</v>
      </c>
      <c r="E29" s="72" t="s">
        <v>45</v>
      </c>
      <c r="F29" s="149" t="s">
        <v>65</v>
      </c>
      <c r="G29" s="73">
        <v>59</v>
      </c>
      <c r="H29" s="73">
        <v>30</v>
      </c>
      <c r="I29" s="74">
        <v>744.9</v>
      </c>
      <c r="J29" s="75">
        <f t="shared" si="4"/>
        <v>5</v>
      </c>
      <c r="K29" s="75">
        <v>0</v>
      </c>
      <c r="L29" s="75">
        <v>5</v>
      </c>
      <c r="M29" s="76">
        <f t="shared" si="5"/>
        <v>249.3</v>
      </c>
      <c r="N29" s="76">
        <v>0</v>
      </c>
      <c r="O29" s="76">
        <v>249.3</v>
      </c>
      <c r="P29" s="76">
        <f t="shared" si="3"/>
        <v>11259197.92</v>
      </c>
      <c r="Q29" s="76">
        <v>8365016.78</v>
      </c>
      <c r="R29" s="76">
        <v>233083.22</v>
      </c>
      <c r="S29" s="76">
        <v>0</v>
      </c>
      <c r="T29" s="76">
        <v>2661097.92</v>
      </c>
      <c r="U29" s="77"/>
    </row>
    <row r="30" spans="1:21" ht="12.75">
      <c r="A30" s="18">
        <v>19</v>
      </c>
      <c r="B30" s="14" t="s">
        <v>57</v>
      </c>
      <c r="C30" s="78">
        <v>68</v>
      </c>
      <c r="D30" s="79">
        <v>37018</v>
      </c>
      <c r="E30" s="74" t="s">
        <v>58</v>
      </c>
      <c r="F30" s="74" t="s">
        <v>37</v>
      </c>
      <c r="G30" s="75">
        <v>38</v>
      </c>
      <c r="H30" s="75">
        <v>3</v>
      </c>
      <c r="I30" s="74">
        <v>875.5</v>
      </c>
      <c r="J30" s="75">
        <f t="shared" si="4"/>
        <v>1</v>
      </c>
      <c r="K30" s="75">
        <v>0</v>
      </c>
      <c r="L30" s="75">
        <v>1</v>
      </c>
      <c r="M30" s="76">
        <f t="shared" si="5"/>
        <v>24.5</v>
      </c>
      <c r="N30" s="76">
        <v>0</v>
      </c>
      <c r="O30" s="76">
        <v>24.5</v>
      </c>
      <c r="P30" s="76">
        <f t="shared" si="3"/>
        <v>973794.03</v>
      </c>
      <c r="Q30" s="76">
        <v>824719.96</v>
      </c>
      <c r="R30" s="76">
        <v>22980.03</v>
      </c>
      <c r="S30" s="76">
        <v>0</v>
      </c>
      <c r="T30" s="76">
        <v>126094.04</v>
      </c>
      <c r="U30" s="77"/>
    </row>
    <row r="31" spans="1:21" ht="12.75">
      <c r="A31" s="18">
        <v>20</v>
      </c>
      <c r="B31" s="14" t="s">
        <v>59</v>
      </c>
      <c r="C31" s="78">
        <v>10</v>
      </c>
      <c r="D31" s="79">
        <v>38559</v>
      </c>
      <c r="E31" s="74" t="s">
        <v>58</v>
      </c>
      <c r="F31" s="74" t="s">
        <v>37</v>
      </c>
      <c r="G31" s="73">
        <v>22</v>
      </c>
      <c r="H31" s="73">
        <v>2</v>
      </c>
      <c r="I31" s="74">
        <v>1035.6</v>
      </c>
      <c r="J31" s="75">
        <f t="shared" si="4"/>
        <v>1</v>
      </c>
      <c r="K31" s="75">
        <v>0</v>
      </c>
      <c r="L31" s="75">
        <v>1</v>
      </c>
      <c r="M31" s="76">
        <f t="shared" si="5"/>
        <v>28.4</v>
      </c>
      <c r="N31" s="76">
        <v>0</v>
      </c>
      <c r="O31" s="76">
        <v>28.4</v>
      </c>
      <c r="P31" s="76">
        <f t="shared" si="3"/>
        <v>1338868.88</v>
      </c>
      <c r="Q31" s="76">
        <v>956001.92</v>
      </c>
      <c r="R31" s="76">
        <v>26638.08</v>
      </c>
      <c r="S31" s="76">
        <v>0</v>
      </c>
      <c r="T31" s="76">
        <v>356228.88</v>
      </c>
      <c r="U31" s="77"/>
    </row>
    <row r="32" spans="1:21" ht="12.75">
      <c r="A32" s="18">
        <v>21</v>
      </c>
      <c r="B32" s="14" t="s">
        <v>60</v>
      </c>
      <c r="C32" s="78">
        <v>19</v>
      </c>
      <c r="D32" s="79">
        <v>38559</v>
      </c>
      <c r="E32" s="74" t="s">
        <v>58</v>
      </c>
      <c r="F32" s="74" t="s">
        <v>37</v>
      </c>
      <c r="G32" s="73">
        <v>32</v>
      </c>
      <c r="H32" s="73">
        <v>1</v>
      </c>
      <c r="I32" s="74">
        <v>666</v>
      </c>
      <c r="J32" s="75">
        <f t="shared" si="4"/>
        <v>1</v>
      </c>
      <c r="K32" s="75">
        <v>0</v>
      </c>
      <c r="L32" s="75">
        <v>1</v>
      </c>
      <c r="M32" s="76">
        <f t="shared" si="5"/>
        <v>39</v>
      </c>
      <c r="N32" s="76">
        <v>0</v>
      </c>
      <c r="O32" s="76">
        <v>39</v>
      </c>
      <c r="P32" s="76">
        <f t="shared" si="3"/>
        <v>1760741.84</v>
      </c>
      <c r="Q32" s="76">
        <v>1312819.54</v>
      </c>
      <c r="R32" s="76">
        <v>36580.46</v>
      </c>
      <c r="S32" s="76">
        <v>0</v>
      </c>
      <c r="T32" s="76">
        <v>411341.84</v>
      </c>
      <c r="U32" s="77"/>
    </row>
    <row r="33" spans="1:21" ht="12.75">
      <c r="A33" s="18">
        <v>22</v>
      </c>
      <c r="B33" s="15" t="s">
        <v>61</v>
      </c>
      <c r="C33" s="80">
        <v>46</v>
      </c>
      <c r="D33" s="81">
        <v>40540</v>
      </c>
      <c r="E33" s="74" t="s">
        <v>58</v>
      </c>
      <c r="F33" s="74" t="s">
        <v>37</v>
      </c>
      <c r="G33" s="82">
        <v>53</v>
      </c>
      <c r="H33" s="82">
        <v>1</v>
      </c>
      <c r="I33" s="74">
        <v>1021.5</v>
      </c>
      <c r="J33" s="75">
        <f t="shared" si="4"/>
        <v>1</v>
      </c>
      <c r="K33" s="75">
        <v>0</v>
      </c>
      <c r="L33" s="75">
        <v>1</v>
      </c>
      <c r="M33" s="76">
        <f t="shared" si="5"/>
        <v>19.1</v>
      </c>
      <c r="N33" s="76">
        <v>0</v>
      </c>
      <c r="O33" s="76">
        <v>19.1</v>
      </c>
      <c r="P33" s="76">
        <f t="shared" si="3"/>
        <v>904461.16</v>
      </c>
      <c r="Q33" s="76">
        <v>642944.95</v>
      </c>
      <c r="R33" s="76">
        <v>17915.05</v>
      </c>
      <c r="S33" s="76">
        <v>0</v>
      </c>
      <c r="T33" s="76">
        <v>243601.16</v>
      </c>
      <c r="U33" s="77"/>
    </row>
    <row r="34" spans="1:21" ht="12.75">
      <c r="A34" s="18">
        <v>23</v>
      </c>
      <c r="B34" s="15" t="s">
        <v>62</v>
      </c>
      <c r="C34" s="80">
        <v>17</v>
      </c>
      <c r="D34" s="81">
        <v>38559</v>
      </c>
      <c r="E34" s="74" t="s">
        <v>58</v>
      </c>
      <c r="F34" s="74" t="s">
        <v>37</v>
      </c>
      <c r="G34" s="82">
        <v>68</v>
      </c>
      <c r="H34" s="82">
        <v>2</v>
      </c>
      <c r="I34" s="74">
        <v>1002.4</v>
      </c>
      <c r="J34" s="75">
        <f t="shared" si="4"/>
        <v>1</v>
      </c>
      <c r="K34" s="75">
        <v>0</v>
      </c>
      <c r="L34" s="75">
        <v>1</v>
      </c>
      <c r="M34" s="76">
        <f t="shared" si="5"/>
        <v>21</v>
      </c>
      <c r="N34" s="76">
        <v>0</v>
      </c>
      <c r="O34" s="76">
        <v>21</v>
      </c>
      <c r="P34" s="76">
        <f t="shared" si="3"/>
        <v>848838.17</v>
      </c>
      <c r="Q34" s="76">
        <v>706902.83</v>
      </c>
      <c r="R34" s="76">
        <v>19697.17</v>
      </c>
      <c r="S34" s="76">
        <v>0</v>
      </c>
      <c r="T34" s="76">
        <v>122238.17</v>
      </c>
      <c r="U34" s="77"/>
    </row>
    <row r="35" spans="1:20" s="83" customFormat="1" ht="21.75" customHeight="1">
      <c r="A35" s="210" t="s">
        <v>63</v>
      </c>
      <c r="B35" s="211"/>
      <c r="C35" s="52" t="s">
        <v>27</v>
      </c>
      <c r="D35" s="52" t="s">
        <v>27</v>
      </c>
      <c r="E35" s="52" t="s">
        <v>27</v>
      </c>
      <c r="F35" s="52" t="s">
        <v>27</v>
      </c>
      <c r="G35" s="68">
        <v>55</v>
      </c>
      <c r="H35" s="68">
        <f>SUM(H36:H37)</f>
        <v>11</v>
      </c>
      <c r="I35" s="69">
        <f>I36+I37</f>
        <v>1084</v>
      </c>
      <c r="J35" s="68">
        <f>SUM(J36:J37)</f>
        <v>3</v>
      </c>
      <c r="K35" s="68">
        <v>0</v>
      </c>
      <c r="L35" s="68">
        <v>3</v>
      </c>
      <c r="M35" s="69">
        <f>SUM(M36:M37)</f>
        <v>167.2</v>
      </c>
      <c r="N35" s="69">
        <v>0</v>
      </c>
      <c r="O35" s="69">
        <f>SUM(O36:O37)</f>
        <v>167.2</v>
      </c>
      <c r="P35" s="69">
        <f>SUM(P36:P37)</f>
        <v>9960000</v>
      </c>
      <c r="Q35" s="69">
        <v>0</v>
      </c>
      <c r="R35" s="69">
        <f>SUM(R36:R37)</f>
        <v>0</v>
      </c>
      <c r="S35" s="69">
        <v>0</v>
      </c>
      <c r="T35" s="69">
        <v>9960000</v>
      </c>
    </row>
    <row r="36" spans="1:20" s="83" customFormat="1" ht="12.75">
      <c r="A36" s="18">
        <v>11</v>
      </c>
      <c r="B36" s="14" t="s">
        <v>48</v>
      </c>
      <c r="C36" s="70">
        <v>10</v>
      </c>
      <c r="D36" s="71">
        <v>39975</v>
      </c>
      <c r="E36" s="72" t="s">
        <v>33</v>
      </c>
      <c r="F36" s="72" t="s">
        <v>34</v>
      </c>
      <c r="G36" s="73">
        <v>31</v>
      </c>
      <c r="H36" s="73">
        <v>4</v>
      </c>
      <c r="I36" s="76">
        <v>710.6</v>
      </c>
      <c r="J36" s="73">
        <v>1</v>
      </c>
      <c r="K36" s="73">
        <v>0</v>
      </c>
      <c r="L36" s="73">
        <v>1</v>
      </c>
      <c r="M36" s="76">
        <v>55.2</v>
      </c>
      <c r="N36" s="76">
        <v>0</v>
      </c>
      <c r="O36" s="76">
        <v>55.2</v>
      </c>
      <c r="P36" s="76">
        <f>SUM(Q36:T36)</f>
        <v>3700000</v>
      </c>
      <c r="Q36" s="76">
        <v>0</v>
      </c>
      <c r="R36" s="76">
        <v>0</v>
      </c>
      <c r="S36" s="76">
        <v>0</v>
      </c>
      <c r="T36" s="76">
        <v>3700000</v>
      </c>
    </row>
    <row r="37" spans="1:20" s="83" customFormat="1" ht="12.75">
      <c r="A37" s="18">
        <v>15</v>
      </c>
      <c r="B37" s="14" t="s">
        <v>52</v>
      </c>
      <c r="C37" s="73">
        <v>49</v>
      </c>
      <c r="D37" s="71">
        <v>40540</v>
      </c>
      <c r="E37" s="72" t="s">
        <v>45</v>
      </c>
      <c r="F37" s="72" t="s">
        <v>45</v>
      </c>
      <c r="G37" s="73">
        <v>24</v>
      </c>
      <c r="H37" s="73">
        <v>7</v>
      </c>
      <c r="I37" s="76">
        <v>373.4</v>
      </c>
      <c r="J37" s="73">
        <v>2</v>
      </c>
      <c r="K37" s="73">
        <v>0</v>
      </c>
      <c r="L37" s="73">
        <v>2</v>
      </c>
      <c r="M37" s="76">
        <v>112</v>
      </c>
      <c r="N37" s="76">
        <v>0</v>
      </c>
      <c r="O37" s="76">
        <v>112</v>
      </c>
      <c r="P37" s="76">
        <f>SUM(Q37:T37)</f>
        <v>6260000</v>
      </c>
      <c r="Q37" s="76">
        <v>0</v>
      </c>
      <c r="R37" s="76">
        <v>0</v>
      </c>
      <c r="S37" s="76">
        <v>0</v>
      </c>
      <c r="T37" s="76">
        <v>6260000</v>
      </c>
    </row>
    <row r="38" spans="1:20" s="83" customFormat="1" ht="26.25" customHeight="1">
      <c r="A38" s="210" t="s">
        <v>227</v>
      </c>
      <c r="B38" s="211"/>
      <c r="C38" s="52" t="s">
        <v>27</v>
      </c>
      <c r="D38" s="52" t="s">
        <v>27</v>
      </c>
      <c r="E38" s="52" t="s">
        <v>27</v>
      </c>
      <c r="F38" s="52" t="s">
        <v>27</v>
      </c>
      <c r="G38" s="68">
        <f>SUM(G39:G48)</f>
        <v>355</v>
      </c>
      <c r="H38" s="68">
        <v>224</v>
      </c>
      <c r="I38" s="69">
        <v>6684.1</v>
      </c>
      <c r="J38" s="68">
        <v>74</v>
      </c>
      <c r="K38" s="68">
        <v>4</v>
      </c>
      <c r="L38" s="68">
        <v>70</v>
      </c>
      <c r="M38" s="69">
        <v>3620.53</v>
      </c>
      <c r="N38" s="69">
        <v>251.13</v>
      </c>
      <c r="O38" s="69">
        <v>3369.4</v>
      </c>
      <c r="P38" s="69">
        <v>151113363.86</v>
      </c>
      <c r="Q38" s="69">
        <v>54803889.93000001</v>
      </c>
      <c r="R38" s="69">
        <v>75433491.08</v>
      </c>
      <c r="S38" s="69">
        <v>20875982.849999998</v>
      </c>
      <c r="T38" s="69">
        <v>0</v>
      </c>
    </row>
    <row r="39" spans="1:20" s="83" customFormat="1" ht="12.75">
      <c r="A39" s="18">
        <v>18</v>
      </c>
      <c r="B39" s="14" t="s">
        <v>56</v>
      </c>
      <c r="C39" s="84">
        <v>93</v>
      </c>
      <c r="D39" s="79">
        <v>33324</v>
      </c>
      <c r="E39" s="72" t="s">
        <v>34</v>
      </c>
      <c r="F39" s="72" t="s">
        <v>65</v>
      </c>
      <c r="G39" s="75">
        <v>59</v>
      </c>
      <c r="H39" s="75">
        <v>29</v>
      </c>
      <c r="I39" s="74">
        <v>744.9</v>
      </c>
      <c r="J39" s="75">
        <f>K39+L39</f>
        <v>9</v>
      </c>
      <c r="K39" s="75">
        <v>0</v>
      </c>
      <c r="L39" s="75">
        <v>9</v>
      </c>
      <c r="M39" s="85">
        <f>N39+O39</f>
        <v>370.2</v>
      </c>
      <c r="N39" s="85">
        <v>0</v>
      </c>
      <c r="O39" s="86">
        <v>370.2</v>
      </c>
      <c r="P39" s="74">
        <f>Q39+R39+S39+T39</f>
        <v>16651548.67</v>
      </c>
      <c r="Q39" s="74">
        <v>5675071.23</v>
      </c>
      <c r="R39" s="74">
        <v>7811314.77</v>
      </c>
      <c r="S39" s="74">
        <v>3165162.67</v>
      </c>
      <c r="T39" s="74">
        <v>0</v>
      </c>
    </row>
    <row r="40" spans="1:20" ht="12.75">
      <c r="A40" s="18">
        <v>24</v>
      </c>
      <c r="B40" s="16" t="s">
        <v>64</v>
      </c>
      <c r="C40" s="84">
        <v>5</v>
      </c>
      <c r="D40" s="79">
        <v>33979</v>
      </c>
      <c r="E40" s="72" t="s">
        <v>65</v>
      </c>
      <c r="F40" s="72" t="s">
        <v>237</v>
      </c>
      <c r="G40" s="75">
        <v>43</v>
      </c>
      <c r="H40" s="75">
        <v>43</v>
      </c>
      <c r="I40" s="76">
        <v>879.7</v>
      </c>
      <c r="J40" s="75">
        <f aca="true" t="shared" si="6" ref="J40:J48">K40+L40</f>
        <v>15</v>
      </c>
      <c r="K40" s="75">
        <v>0</v>
      </c>
      <c r="L40" s="75">
        <v>15</v>
      </c>
      <c r="M40" s="85">
        <f aca="true" t="shared" si="7" ref="M40:M48">N40+O40</f>
        <v>758.5</v>
      </c>
      <c r="N40" s="85">
        <v>0</v>
      </c>
      <c r="O40" s="85">
        <v>758.5</v>
      </c>
      <c r="P40" s="74">
        <f aca="true" t="shared" si="8" ref="P40:P48">Q40+R40+S40+T40</f>
        <v>30864013.28</v>
      </c>
      <c r="Q40" s="74">
        <v>11627610.82</v>
      </c>
      <c r="R40" s="74">
        <v>16004544.18</v>
      </c>
      <c r="S40" s="74">
        <v>3231858.28</v>
      </c>
      <c r="T40" s="74">
        <v>0</v>
      </c>
    </row>
    <row r="41" spans="1:20" ht="12.75">
      <c r="A41" s="18">
        <v>25</v>
      </c>
      <c r="B41" s="16" t="s">
        <v>66</v>
      </c>
      <c r="C41" s="87">
        <v>79</v>
      </c>
      <c r="D41" s="79">
        <v>34080</v>
      </c>
      <c r="E41" s="72" t="s">
        <v>67</v>
      </c>
      <c r="F41" s="72" t="s">
        <v>65</v>
      </c>
      <c r="G41" s="75">
        <v>21</v>
      </c>
      <c r="H41" s="75">
        <v>21</v>
      </c>
      <c r="I41" s="76">
        <v>877.2</v>
      </c>
      <c r="J41" s="75">
        <f t="shared" si="6"/>
        <v>7</v>
      </c>
      <c r="K41" s="75">
        <v>0</v>
      </c>
      <c r="L41" s="75">
        <v>7</v>
      </c>
      <c r="M41" s="85">
        <f t="shared" si="7"/>
        <v>439.7</v>
      </c>
      <c r="N41" s="85">
        <v>0</v>
      </c>
      <c r="O41" s="85">
        <v>439.7</v>
      </c>
      <c r="P41" s="74">
        <f t="shared" si="8"/>
        <v>17804265.97</v>
      </c>
      <c r="Q41" s="74">
        <v>6740488.44</v>
      </c>
      <c r="R41" s="74">
        <v>9277782.56</v>
      </c>
      <c r="S41" s="74">
        <v>1785994.97</v>
      </c>
      <c r="T41" s="74">
        <v>0</v>
      </c>
    </row>
    <row r="42" spans="1:20" ht="12.75">
      <c r="A42" s="18">
        <v>26</v>
      </c>
      <c r="B42" s="16" t="s">
        <v>68</v>
      </c>
      <c r="C42" s="87">
        <v>79</v>
      </c>
      <c r="D42" s="79">
        <v>34080</v>
      </c>
      <c r="E42" s="72" t="s">
        <v>34</v>
      </c>
      <c r="F42" s="72" t="s">
        <v>65</v>
      </c>
      <c r="G42" s="75">
        <v>16</v>
      </c>
      <c r="H42" s="75">
        <v>16</v>
      </c>
      <c r="I42" s="76">
        <v>338.1</v>
      </c>
      <c r="J42" s="75">
        <f t="shared" si="6"/>
        <v>6</v>
      </c>
      <c r="K42" s="75">
        <v>0</v>
      </c>
      <c r="L42" s="75">
        <v>6</v>
      </c>
      <c r="M42" s="85">
        <f t="shared" si="7"/>
        <v>248.6</v>
      </c>
      <c r="N42" s="85">
        <v>0</v>
      </c>
      <c r="O42" s="85">
        <v>248.6</v>
      </c>
      <c r="P42" s="74">
        <f t="shared" si="8"/>
        <v>12497180.89</v>
      </c>
      <c r="Q42" s="74">
        <v>3810974.36</v>
      </c>
      <c r="R42" s="74">
        <v>5245523.64</v>
      </c>
      <c r="S42" s="74">
        <v>3440682.89</v>
      </c>
      <c r="T42" s="74">
        <v>0</v>
      </c>
    </row>
    <row r="43" spans="1:144" s="89" customFormat="1" ht="12.75">
      <c r="A43" s="18">
        <v>27</v>
      </c>
      <c r="B43" s="16" t="s">
        <v>69</v>
      </c>
      <c r="C43" s="87">
        <v>183</v>
      </c>
      <c r="D43" s="79">
        <v>34914</v>
      </c>
      <c r="E43" s="72" t="s">
        <v>34</v>
      </c>
      <c r="F43" s="72" t="s">
        <v>65</v>
      </c>
      <c r="G43" s="75">
        <v>31</v>
      </c>
      <c r="H43" s="75">
        <v>31</v>
      </c>
      <c r="I43" s="76">
        <v>496.6</v>
      </c>
      <c r="J43" s="75">
        <f t="shared" si="6"/>
        <v>8</v>
      </c>
      <c r="K43" s="75">
        <v>0</v>
      </c>
      <c r="L43" s="75">
        <v>8</v>
      </c>
      <c r="M43" s="85">
        <f t="shared" si="7"/>
        <v>437</v>
      </c>
      <c r="N43" s="85">
        <v>0</v>
      </c>
      <c r="O43" s="85">
        <v>437</v>
      </c>
      <c r="P43" s="74">
        <f t="shared" si="8"/>
        <v>18005084.4</v>
      </c>
      <c r="Q43" s="74">
        <v>6699098.13</v>
      </c>
      <c r="R43" s="74">
        <v>9220811.87</v>
      </c>
      <c r="S43" s="74">
        <v>2085174.4</v>
      </c>
      <c r="T43" s="74">
        <v>0</v>
      </c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</row>
    <row r="44" spans="1:144" s="89" customFormat="1" ht="12.75">
      <c r="A44" s="18">
        <v>28</v>
      </c>
      <c r="B44" s="14" t="s">
        <v>70</v>
      </c>
      <c r="C44" s="84">
        <v>1</v>
      </c>
      <c r="D44" s="79">
        <v>36543</v>
      </c>
      <c r="E44" s="72" t="s">
        <v>34</v>
      </c>
      <c r="F44" s="72" t="s">
        <v>237</v>
      </c>
      <c r="G44" s="75">
        <v>16</v>
      </c>
      <c r="H44" s="75">
        <v>16</v>
      </c>
      <c r="I44" s="76">
        <v>499.5</v>
      </c>
      <c r="J44" s="75">
        <f t="shared" si="6"/>
        <v>7</v>
      </c>
      <c r="K44" s="75">
        <v>1</v>
      </c>
      <c r="L44" s="75">
        <v>6</v>
      </c>
      <c r="M44" s="85">
        <f t="shared" si="7"/>
        <v>340.59999999999997</v>
      </c>
      <c r="N44" s="85">
        <v>59.4</v>
      </c>
      <c r="O44" s="85">
        <v>281.2</v>
      </c>
      <c r="P44" s="74">
        <f t="shared" si="8"/>
        <v>13491579.95</v>
      </c>
      <c r="Q44" s="74">
        <v>4933087.21</v>
      </c>
      <c r="R44" s="74">
        <v>6790028.79</v>
      </c>
      <c r="S44" s="74">
        <v>1768463.95</v>
      </c>
      <c r="T44" s="74">
        <v>0</v>
      </c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</row>
    <row r="45" spans="1:144" s="89" customFormat="1" ht="12.75">
      <c r="A45" s="18">
        <v>29</v>
      </c>
      <c r="B45" s="148" t="s">
        <v>71</v>
      </c>
      <c r="C45" s="84">
        <v>6</v>
      </c>
      <c r="D45" s="79">
        <v>36686</v>
      </c>
      <c r="E45" s="72" t="s">
        <v>58</v>
      </c>
      <c r="F45" s="149" t="s">
        <v>37</v>
      </c>
      <c r="G45" s="75">
        <v>49</v>
      </c>
      <c r="H45" s="75">
        <v>40</v>
      </c>
      <c r="I45" s="74">
        <v>877.9</v>
      </c>
      <c r="J45" s="75">
        <f t="shared" si="6"/>
        <v>13</v>
      </c>
      <c r="K45" s="75">
        <v>1</v>
      </c>
      <c r="L45" s="75">
        <v>12</v>
      </c>
      <c r="M45" s="85">
        <f>N45+O45</f>
        <v>560.8</v>
      </c>
      <c r="N45" s="85">
        <v>63</v>
      </c>
      <c r="O45" s="85">
        <v>497.8</v>
      </c>
      <c r="P45" s="74">
        <f t="shared" si="8"/>
        <v>22013145.22</v>
      </c>
      <c r="Q45" s="74">
        <v>8333040.97</v>
      </c>
      <c r="R45" s="74">
        <v>11469813.04</v>
      </c>
      <c r="S45" s="74">
        <v>2210291.21</v>
      </c>
      <c r="T45" s="74">
        <v>0</v>
      </c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</row>
    <row r="46" spans="1:144" s="89" customFormat="1" ht="12.75">
      <c r="A46" s="18">
        <v>30</v>
      </c>
      <c r="B46" s="14" t="s">
        <v>72</v>
      </c>
      <c r="C46" s="84">
        <v>68</v>
      </c>
      <c r="D46" s="79">
        <v>37018</v>
      </c>
      <c r="E46" s="72" t="s">
        <v>34</v>
      </c>
      <c r="F46" s="72" t="s">
        <v>65</v>
      </c>
      <c r="G46" s="75">
        <v>22</v>
      </c>
      <c r="H46" s="75">
        <v>22</v>
      </c>
      <c r="I46" s="76">
        <v>380.9</v>
      </c>
      <c r="J46" s="75">
        <f t="shared" si="6"/>
        <v>7</v>
      </c>
      <c r="K46" s="75">
        <v>0</v>
      </c>
      <c r="L46" s="75">
        <v>7</v>
      </c>
      <c r="M46" s="85">
        <f t="shared" si="7"/>
        <v>336.4</v>
      </c>
      <c r="N46" s="85">
        <v>0</v>
      </c>
      <c r="O46" s="85">
        <v>336.4</v>
      </c>
      <c r="P46" s="74">
        <f t="shared" si="8"/>
        <v>15443406.48</v>
      </c>
      <c r="Q46" s="74">
        <v>5156925.88</v>
      </c>
      <c r="R46" s="74">
        <v>7098126.12</v>
      </c>
      <c r="S46" s="74">
        <v>3188354.48</v>
      </c>
      <c r="T46" s="74">
        <v>0</v>
      </c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</row>
    <row r="47" spans="1:20" ht="12.75">
      <c r="A47" s="18">
        <v>31</v>
      </c>
      <c r="B47" s="17" t="s">
        <v>73</v>
      </c>
      <c r="C47" s="80">
        <v>34</v>
      </c>
      <c r="D47" s="81">
        <v>40483</v>
      </c>
      <c r="E47" s="72" t="s">
        <v>58</v>
      </c>
      <c r="F47" s="74" t="s">
        <v>37</v>
      </c>
      <c r="G47" s="82">
        <v>45</v>
      </c>
      <c r="H47" s="73">
        <v>2</v>
      </c>
      <c r="I47" s="74">
        <v>712.6</v>
      </c>
      <c r="J47" s="75">
        <f t="shared" si="6"/>
        <v>1</v>
      </c>
      <c r="K47" s="90">
        <v>1</v>
      </c>
      <c r="L47" s="90">
        <v>0</v>
      </c>
      <c r="M47" s="91">
        <f t="shared" si="7"/>
        <v>32.63</v>
      </c>
      <c r="N47" s="92">
        <v>32.63</v>
      </c>
      <c r="O47" s="93">
        <v>0</v>
      </c>
      <c r="P47" s="74">
        <f t="shared" si="8"/>
        <v>1107139</v>
      </c>
      <c r="Q47" s="74">
        <v>465884.09</v>
      </c>
      <c r="R47" s="74">
        <v>641254.91</v>
      </c>
      <c r="S47" s="74">
        <v>0</v>
      </c>
      <c r="T47" s="74">
        <v>0</v>
      </c>
    </row>
    <row r="48" spans="1:20" ht="12.75">
      <c r="A48" s="18">
        <v>32</v>
      </c>
      <c r="B48" s="17" t="s">
        <v>74</v>
      </c>
      <c r="C48" s="80">
        <v>74</v>
      </c>
      <c r="D48" s="81">
        <v>40822</v>
      </c>
      <c r="E48" s="72" t="s">
        <v>58</v>
      </c>
      <c r="F48" s="74" t="s">
        <v>37</v>
      </c>
      <c r="G48" s="82">
        <v>53</v>
      </c>
      <c r="H48" s="73">
        <v>4</v>
      </c>
      <c r="I48" s="74">
        <v>876.7</v>
      </c>
      <c r="J48" s="75">
        <f t="shared" si="6"/>
        <v>1</v>
      </c>
      <c r="K48" s="90">
        <v>1</v>
      </c>
      <c r="L48" s="90">
        <v>0</v>
      </c>
      <c r="M48" s="91">
        <f t="shared" si="7"/>
        <v>96.1</v>
      </c>
      <c r="N48" s="92">
        <v>96.1</v>
      </c>
      <c r="O48" s="93">
        <v>0</v>
      </c>
      <c r="P48" s="74">
        <f t="shared" si="8"/>
        <v>3236000</v>
      </c>
      <c r="Q48" s="74">
        <v>1361708.8</v>
      </c>
      <c r="R48" s="74">
        <v>1874291.2</v>
      </c>
      <c r="S48" s="74">
        <v>0</v>
      </c>
      <c r="T48" s="74">
        <v>0</v>
      </c>
    </row>
    <row r="49" spans="1:20" ht="26.25" customHeight="1">
      <c r="A49" s="210" t="s">
        <v>228</v>
      </c>
      <c r="B49" s="211"/>
      <c r="C49" s="69" t="s">
        <v>27</v>
      </c>
      <c r="D49" s="69" t="s">
        <v>27</v>
      </c>
      <c r="E49" s="69" t="s">
        <v>27</v>
      </c>
      <c r="F49" s="69" t="s">
        <v>27</v>
      </c>
      <c r="G49" s="94">
        <f>SUM(G50:G102)</f>
        <v>1573</v>
      </c>
      <c r="H49" s="94">
        <f aca="true" t="shared" si="9" ref="H49:O49">SUM(H50:H102)</f>
        <v>1124</v>
      </c>
      <c r="I49" s="69">
        <f>SUM(I50:I102)</f>
        <v>37530.240000000005</v>
      </c>
      <c r="J49" s="68">
        <f t="shared" si="9"/>
        <v>432</v>
      </c>
      <c r="K49" s="68">
        <f t="shared" si="9"/>
        <v>110</v>
      </c>
      <c r="L49" s="68">
        <f t="shared" si="9"/>
        <v>322</v>
      </c>
      <c r="M49" s="69">
        <f t="shared" si="9"/>
        <v>17408.910000000003</v>
      </c>
      <c r="N49" s="69">
        <f t="shared" si="9"/>
        <v>3751.6099999999997</v>
      </c>
      <c r="O49" s="69">
        <f t="shared" si="9"/>
        <v>13657.299999999997</v>
      </c>
      <c r="P49" s="69">
        <v>751323139.55381</v>
      </c>
      <c r="Q49" s="69">
        <v>330087825.47739637</v>
      </c>
      <c r="R49" s="69">
        <v>290388411.6326035</v>
      </c>
      <c r="S49" s="69">
        <v>130846902.44380966</v>
      </c>
      <c r="T49" s="69">
        <v>0</v>
      </c>
    </row>
    <row r="50" spans="1:20" ht="12.75">
      <c r="A50" s="18">
        <v>19</v>
      </c>
      <c r="B50" s="14" t="s">
        <v>75</v>
      </c>
      <c r="C50" s="78">
        <v>68</v>
      </c>
      <c r="D50" s="79">
        <v>37018</v>
      </c>
      <c r="E50" s="74" t="s">
        <v>237</v>
      </c>
      <c r="F50" s="74" t="s">
        <v>37</v>
      </c>
      <c r="G50" s="75">
        <v>38</v>
      </c>
      <c r="H50" s="75">
        <v>35</v>
      </c>
      <c r="I50" s="74">
        <v>875.5</v>
      </c>
      <c r="J50" s="75">
        <f>K50+L50</f>
        <v>12</v>
      </c>
      <c r="K50" s="75">
        <v>2</v>
      </c>
      <c r="L50" s="75">
        <v>10</v>
      </c>
      <c r="M50" s="93">
        <f>N50+O50</f>
        <v>627.8</v>
      </c>
      <c r="N50" s="93">
        <v>155.9</v>
      </c>
      <c r="O50" s="93">
        <v>471.9</v>
      </c>
      <c r="P50" s="74">
        <f>Q50+R50+S50</f>
        <v>25428662.54</v>
      </c>
      <c r="Q50" s="74">
        <v>10947163.98</v>
      </c>
      <c r="R50" s="74">
        <v>11314291.6</v>
      </c>
      <c r="S50" s="74">
        <v>3167206.96</v>
      </c>
      <c r="T50" s="74">
        <v>0</v>
      </c>
    </row>
    <row r="51" spans="1:20" ht="12.75">
      <c r="A51" s="18">
        <v>33</v>
      </c>
      <c r="B51" s="14" t="s">
        <v>76</v>
      </c>
      <c r="C51" s="78">
        <v>100</v>
      </c>
      <c r="D51" s="79">
        <v>37127</v>
      </c>
      <c r="E51" s="74" t="s">
        <v>238</v>
      </c>
      <c r="F51" s="74" t="s">
        <v>37</v>
      </c>
      <c r="G51" s="75">
        <f>H51</f>
        <v>17</v>
      </c>
      <c r="H51" s="75">
        <v>17</v>
      </c>
      <c r="I51" s="74">
        <v>341.6</v>
      </c>
      <c r="J51" s="75">
        <f aca="true" t="shared" si="10" ref="J51:J102">K51+L51</f>
        <v>8</v>
      </c>
      <c r="K51" s="75">
        <v>3</v>
      </c>
      <c r="L51" s="75">
        <v>5</v>
      </c>
      <c r="M51" s="93">
        <f aca="true" t="shared" si="11" ref="M51:M102">N51+O51</f>
        <v>302.1</v>
      </c>
      <c r="N51" s="93">
        <v>81.7</v>
      </c>
      <c r="O51" s="93">
        <v>220.4</v>
      </c>
      <c r="P51" s="74">
        <f>Q51+R51+S51</f>
        <v>14345747.9</v>
      </c>
      <c r="Q51" s="74">
        <v>5324943.31</v>
      </c>
      <c r="R51" s="74">
        <v>5584228.69</v>
      </c>
      <c r="S51" s="74">
        <v>3436575.9</v>
      </c>
      <c r="T51" s="74">
        <v>0</v>
      </c>
    </row>
    <row r="52" spans="1:20" ht="12.75">
      <c r="A52" s="18">
        <v>34</v>
      </c>
      <c r="B52" s="14" t="s">
        <v>77</v>
      </c>
      <c r="C52" s="78">
        <v>122</v>
      </c>
      <c r="D52" s="79">
        <v>37174</v>
      </c>
      <c r="E52" s="74" t="s">
        <v>239</v>
      </c>
      <c r="F52" s="74" t="s">
        <v>37</v>
      </c>
      <c r="G52" s="75">
        <f>H52</f>
        <v>23</v>
      </c>
      <c r="H52" s="75">
        <v>23</v>
      </c>
      <c r="I52" s="74">
        <v>906.8</v>
      </c>
      <c r="J52" s="75">
        <f t="shared" si="10"/>
        <v>9</v>
      </c>
      <c r="K52" s="75">
        <v>2</v>
      </c>
      <c r="L52" s="75">
        <v>7</v>
      </c>
      <c r="M52" s="93">
        <f t="shared" si="11"/>
        <v>382</v>
      </c>
      <c r="N52" s="93">
        <v>64.4</v>
      </c>
      <c r="O52" s="93">
        <v>317.6</v>
      </c>
      <c r="P52" s="74">
        <f aca="true" t="shared" si="12" ref="P52:P99">Q52+R52+S52</f>
        <v>15238578.76</v>
      </c>
      <c r="Q52" s="74">
        <v>7221367.21</v>
      </c>
      <c r="R52" s="74">
        <v>6278683.37</v>
      </c>
      <c r="S52" s="74">
        <v>1738528.18</v>
      </c>
      <c r="T52" s="74">
        <v>0</v>
      </c>
    </row>
    <row r="53" spans="1:20" ht="12.75">
      <c r="A53" s="18">
        <v>35</v>
      </c>
      <c r="B53" s="14" t="s">
        <v>78</v>
      </c>
      <c r="C53" s="78">
        <v>1</v>
      </c>
      <c r="D53" s="79">
        <v>38559</v>
      </c>
      <c r="E53" s="74" t="s">
        <v>67</v>
      </c>
      <c r="F53" s="74" t="s">
        <v>238</v>
      </c>
      <c r="G53" s="75">
        <f>H53</f>
        <v>17</v>
      </c>
      <c r="H53" s="75">
        <v>17</v>
      </c>
      <c r="I53" s="74">
        <v>620.3</v>
      </c>
      <c r="J53" s="75">
        <f t="shared" si="10"/>
        <v>9</v>
      </c>
      <c r="K53" s="75">
        <v>3</v>
      </c>
      <c r="L53" s="75">
        <v>6</v>
      </c>
      <c r="M53" s="93">
        <f t="shared" si="11"/>
        <v>313.62</v>
      </c>
      <c r="N53" s="93">
        <v>101.32</v>
      </c>
      <c r="O53" s="93">
        <v>212.3</v>
      </c>
      <c r="P53" s="74">
        <f t="shared" si="12"/>
        <v>12085513.74</v>
      </c>
      <c r="Q53" s="74">
        <v>4506498.93</v>
      </c>
      <c r="R53" s="74">
        <v>6498216.46</v>
      </c>
      <c r="S53" s="74">
        <v>1080798.35</v>
      </c>
      <c r="T53" s="74">
        <v>0</v>
      </c>
    </row>
    <row r="54" spans="1:20" ht="12.75">
      <c r="A54" s="18">
        <v>36</v>
      </c>
      <c r="B54" s="14" t="s">
        <v>79</v>
      </c>
      <c r="C54" s="78">
        <v>2</v>
      </c>
      <c r="D54" s="79">
        <v>38559</v>
      </c>
      <c r="E54" s="74" t="s">
        <v>239</v>
      </c>
      <c r="F54" s="74" t="s">
        <v>37</v>
      </c>
      <c r="G54" s="75">
        <f>H54</f>
        <v>31</v>
      </c>
      <c r="H54" s="75">
        <v>31</v>
      </c>
      <c r="I54" s="74">
        <v>589.2</v>
      </c>
      <c r="J54" s="75">
        <f t="shared" si="10"/>
        <v>11</v>
      </c>
      <c r="K54" s="75">
        <v>4</v>
      </c>
      <c r="L54" s="75">
        <v>7</v>
      </c>
      <c r="M54" s="93">
        <f t="shared" si="11"/>
        <v>528.1</v>
      </c>
      <c r="N54" s="93">
        <v>189.9</v>
      </c>
      <c r="O54" s="93">
        <v>338.2</v>
      </c>
      <c r="P54" s="74">
        <f t="shared" si="12"/>
        <v>21475201.57</v>
      </c>
      <c r="Q54" s="74">
        <v>9954617.13</v>
      </c>
      <c r="R54" s="74">
        <v>8655132.35</v>
      </c>
      <c r="S54" s="74">
        <v>2865452.09</v>
      </c>
      <c r="T54" s="74">
        <v>0</v>
      </c>
    </row>
    <row r="55" spans="1:20" ht="12.75">
      <c r="A55" s="18">
        <v>37</v>
      </c>
      <c r="B55" s="14" t="s">
        <v>80</v>
      </c>
      <c r="C55" s="78">
        <v>3</v>
      </c>
      <c r="D55" s="79">
        <v>38559</v>
      </c>
      <c r="E55" s="74" t="s">
        <v>36</v>
      </c>
      <c r="F55" s="74" t="s">
        <v>37</v>
      </c>
      <c r="G55" s="75">
        <v>29</v>
      </c>
      <c r="H55" s="75">
        <v>24</v>
      </c>
      <c r="I55" s="74">
        <v>590.8</v>
      </c>
      <c r="J55" s="75">
        <f t="shared" si="10"/>
        <v>11</v>
      </c>
      <c r="K55" s="75">
        <v>3</v>
      </c>
      <c r="L55" s="75">
        <v>8</v>
      </c>
      <c r="M55" s="93">
        <f t="shared" si="11"/>
        <v>435.04</v>
      </c>
      <c r="N55" s="93">
        <v>87.44</v>
      </c>
      <c r="O55" s="93">
        <v>347.6</v>
      </c>
      <c r="P55" s="74">
        <f t="shared" si="12"/>
        <v>19038270.02</v>
      </c>
      <c r="Q55" s="74">
        <v>8332799.47</v>
      </c>
      <c r="R55" s="74">
        <v>7245028.25</v>
      </c>
      <c r="S55" s="74">
        <v>3460442.3</v>
      </c>
      <c r="T55" s="74">
        <v>0</v>
      </c>
    </row>
    <row r="56" spans="1:20" ht="12.75">
      <c r="A56" s="18">
        <v>38</v>
      </c>
      <c r="B56" s="14" t="s">
        <v>81</v>
      </c>
      <c r="C56" s="78">
        <v>4</v>
      </c>
      <c r="D56" s="79">
        <v>38559</v>
      </c>
      <c r="E56" s="74" t="s">
        <v>239</v>
      </c>
      <c r="F56" s="74" t="s">
        <v>37</v>
      </c>
      <c r="G56" s="75">
        <v>12</v>
      </c>
      <c r="H56" s="75">
        <v>10</v>
      </c>
      <c r="I56" s="74">
        <v>375</v>
      </c>
      <c r="J56" s="75">
        <f t="shared" si="10"/>
        <v>4</v>
      </c>
      <c r="K56" s="75">
        <v>1</v>
      </c>
      <c r="L56" s="75">
        <v>3</v>
      </c>
      <c r="M56" s="93">
        <f t="shared" si="11"/>
        <v>172.1</v>
      </c>
      <c r="N56" s="74">
        <v>42.9</v>
      </c>
      <c r="O56" s="93">
        <v>129.2</v>
      </c>
      <c r="P56" s="74">
        <f t="shared" si="12"/>
        <v>7123955.48</v>
      </c>
      <c r="Q56" s="74">
        <v>3322220.86</v>
      </c>
      <c r="R56" s="74">
        <v>2888535.14</v>
      </c>
      <c r="S56" s="74">
        <v>913199.48</v>
      </c>
      <c r="T56" s="74">
        <v>0</v>
      </c>
    </row>
    <row r="57" spans="1:20" ht="12.75">
      <c r="A57" s="18">
        <v>39</v>
      </c>
      <c r="B57" s="14" t="s">
        <v>82</v>
      </c>
      <c r="C57" s="78">
        <v>5</v>
      </c>
      <c r="D57" s="79">
        <v>38559</v>
      </c>
      <c r="E57" s="74" t="s">
        <v>239</v>
      </c>
      <c r="F57" s="74" t="s">
        <v>37</v>
      </c>
      <c r="G57" s="75">
        <v>25</v>
      </c>
      <c r="H57" s="75">
        <v>24</v>
      </c>
      <c r="I57" s="74">
        <v>535.7</v>
      </c>
      <c r="J57" s="75">
        <f t="shared" si="10"/>
        <v>9</v>
      </c>
      <c r="K57" s="75">
        <v>2</v>
      </c>
      <c r="L57" s="75">
        <v>7</v>
      </c>
      <c r="M57" s="93">
        <f t="shared" si="11"/>
        <v>358.2</v>
      </c>
      <c r="N57" s="93">
        <v>59</v>
      </c>
      <c r="O57" s="93">
        <v>299.2</v>
      </c>
      <c r="P57" s="74">
        <f t="shared" si="12"/>
        <v>14731828.620000001</v>
      </c>
      <c r="Q57" s="74">
        <v>6916669.61</v>
      </c>
      <c r="R57" s="74">
        <v>6013761.26</v>
      </c>
      <c r="S57" s="74">
        <v>1801397.75</v>
      </c>
      <c r="T57" s="74">
        <v>0</v>
      </c>
    </row>
    <row r="58" spans="1:20" ht="12.75">
      <c r="A58" s="18">
        <v>40</v>
      </c>
      <c r="B58" s="14" t="s">
        <v>83</v>
      </c>
      <c r="C58" s="78">
        <v>6</v>
      </c>
      <c r="D58" s="79">
        <v>38559</v>
      </c>
      <c r="E58" s="74" t="s">
        <v>36</v>
      </c>
      <c r="F58" s="74" t="s">
        <v>37</v>
      </c>
      <c r="G58" s="75">
        <v>44</v>
      </c>
      <c r="H58" s="75">
        <v>43</v>
      </c>
      <c r="I58" s="74">
        <v>952</v>
      </c>
      <c r="J58" s="75">
        <f t="shared" si="10"/>
        <v>17</v>
      </c>
      <c r="K58" s="75">
        <v>4</v>
      </c>
      <c r="L58" s="75">
        <v>13</v>
      </c>
      <c r="M58" s="93">
        <f t="shared" si="11"/>
        <v>731.52</v>
      </c>
      <c r="N58" s="93">
        <v>161.82</v>
      </c>
      <c r="O58" s="93">
        <v>569.7</v>
      </c>
      <c r="P58" s="74">
        <f t="shared" si="12"/>
        <v>30833326.310000002</v>
      </c>
      <c r="Q58" s="74">
        <v>14852138.88</v>
      </c>
      <c r="R58" s="74">
        <v>11077032.01</v>
      </c>
      <c r="S58" s="74">
        <v>4904155.42</v>
      </c>
      <c r="T58" s="74">
        <v>0</v>
      </c>
    </row>
    <row r="59" spans="1:20" ht="12.75">
      <c r="A59" s="18">
        <v>41</v>
      </c>
      <c r="B59" s="14" t="s">
        <v>84</v>
      </c>
      <c r="C59" s="78">
        <v>7</v>
      </c>
      <c r="D59" s="79">
        <v>38559</v>
      </c>
      <c r="E59" s="74" t="s">
        <v>239</v>
      </c>
      <c r="F59" s="74" t="s">
        <v>37</v>
      </c>
      <c r="G59" s="75">
        <v>10</v>
      </c>
      <c r="H59" s="75">
        <v>10</v>
      </c>
      <c r="I59" s="74">
        <v>536.7</v>
      </c>
      <c r="J59" s="75">
        <f t="shared" si="10"/>
        <v>3</v>
      </c>
      <c r="K59" s="75">
        <v>1</v>
      </c>
      <c r="L59" s="75">
        <v>2</v>
      </c>
      <c r="M59" s="93">
        <f t="shared" si="11"/>
        <v>162</v>
      </c>
      <c r="N59" s="92">
        <v>77.4</v>
      </c>
      <c r="O59" s="93">
        <v>84.6</v>
      </c>
      <c r="P59" s="74">
        <f t="shared" si="12"/>
        <v>6271837.96</v>
      </c>
      <c r="Q59" s="74">
        <v>3045254.12</v>
      </c>
      <c r="R59" s="74">
        <v>2647723.88</v>
      </c>
      <c r="S59" s="74">
        <v>578859.96</v>
      </c>
      <c r="T59" s="74">
        <v>0</v>
      </c>
    </row>
    <row r="60" spans="1:20" ht="12.75">
      <c r="A60" s="18">
        <v>42</v>
      </c>
      <c r="B60" s="14" t="s">
        <v>85</v>
      </c>
      <c r="C60" s="78">
        <v>8</v>
      </c>
      <c r="D60" s="79">
        <v>38559</v>
      </c>
      <c r="E60" s="74" t="s">
        <v>36</v>
      </c>
      <c r="F60" s="74" t="s">
        <v>37</v>
      </c>
      <c r="G60" s="75">
        <v>37</v>
      </c>
      <c r="H60" s="75">
        <v>32</v>
      </c>
      <c r="I60" s="74">
        <v>1015.5</v>
      </c>
      <c r="J60" s="75">
        <f t="shared" si="10"/>
        <v>14</v>
      </c>
      <c r="K60" s="75">
        <v>4</v>
      </c>
      <c r="L60" s="75">
        <v>10</v>
      </c>
      <c r="M60" s="93">
        <f t="shared" si="11"/>
        <v>436.84</v>
      </c>
      <c r="N60" s="92">
        <v>91.14</v>
      </c>
      <c r="O60" s="93">
        <v>345.7</v>
      </c>
      <c r="P60" s="74">
        <f t="shared" si="12"/>
        <v>18725060.68</v>
      </c>
      <c r="Q60" s="74">
        <v>8269949.59</v>
      </c>
      <c r="R60" s="74">
        <v>7190382.84</v>
      </c>
      <c r="S60" s="74">
        <v>3264728.25</v>
      </c>
      <c r="T60" s="74">
        <v>0</v>
      </c>
    </row>
    <row r="61" spans="1:20" ht="12.75">
      <c r="A61" s="18">
        <v>20</v>
      </c>
      <c r="B61" s="14" t="s">
        <v>59</v>
      </c>
      <c r="C61" s="78">
        <v>10</v>
      </c>
      <c r="D61" s="79">
        <v>38559</v>
      </c>
      <c r="E61" s="74" t="s">
        <v>36</v>
      </c>
      <c r="F61" s="74" t="s">
        <v>37</v>
      </c>
      <c r="G61" s="75">
        <v>22</v>
      </c>
      <c r="H61" s="75">
        <v>17</v>
      </c>
      <c r="I61" s="74">
        <v>1035.6</v>
      </c>
      <c r="J61" s="75">
        <f t="shared" si="10"/>
        <v>11</v>
      </c>
      <c r="K61" s="75">
        <v>6</v>
      </c>
      <c r="L61" s="75">
        <v>5</v>
      </c>
      <c r="M61" s="93">
        <f t="shared" si="11"/>
        <v>339.73</v>
      </c>
      <c r="N61" s="92">
        <v>173.83</v>
      </c>
      <c r="O61" s="93">
        <v>165.9</v>
      </c>
      <c r="P61" s="74">
        <f t="shared" si="12"/>
        <v>13946863.64</v>
      </c>
      <c r="Q61" s="74">
        <v>6435889.48</v>
      </c>
      <c r="R61" s="74">
        <v>5595742.62</v>
      </c>
      <c r="S61" s="74">
        <v>1915231.54</v>
      </c>
      <c r="T61" s="74">
        <v>0</v>
      </c>
    </row>
    <row r="62" spans="1:20" ht="12.75">
      <c r="A62" s="18">
        <v>43</v>
      </c>
      <c r="B62" s="14" t="s">
        <v>86</v>
      </c>
      <c r="C62" s="78">
        <v>12</v>
      </c>
      <c r="D62" s="79">
        <v>38559</v>
      </c>
      <c r="E62" s="74" t="s">
        <v>239</v>
      </c>
      <c r="F62" s="74" t="s">
        <v>37</v>
      </c>
      <c r="G62" s="75">
        <v>25</v>
      </c>
      <c r="H62" s="75">
        <v>25</v>
      </c>
      <c r="I62" s="74">
        <v>716.6</v>
      </c>
      <c r="J62" s="75">
        <f t="shared" si="10"/>
        <v>10</v>
      </c>
      <c r="K62" s="75">
        <v>3</v>
      </c>
      <c r="L62" s="75">
        <v>7</v>
      </c>
      <c r="M62" s="93">
        <f t="shared" si="11"/>
        <v>386.20000000000005</v>
      </c>
      <c r="N62" s="92">
        <v>88.6</v>
      </c>
      <c r="O62" s="93">
        <v>297.6</v>
      </c>
      <c r="P62" s="74">
        <f t="shared" si="12"/>
        <v>17439772.27</v>
      </c>
      <c r="Q62" s="74">
        <v>7324652.92</v>
      </c>
      <c r="R62" s="74">
        <v>6368486.08</v>
      </c>
      <c r="S62" s="74">
        <v>3746633.27</v>
      </c>
      <c r="T62" s="74">
        <v>0</v>
      </c>
    </row>
    <row r="63" spans="1:20" ht="12.75">
      <c r="A63" s="18">
        <v>44</v>
      </c>
      <c r="B63" s="14" t="s">
        <v>87</v>
      </c>
      <c r="C63" s="78">
        <v>13</v>
      </c>
      <c r="D63" s="79">
        <v>38559</v>
      </c>
      <c r="E63" s="74" t="s">
        <v>239</v>
      </c>
      <c r="F63" s="74" t="s">
        <v>37</v>
      </c>
      <c r="G63" s="75">
        <v>14</v>
      </c>
      <c r="H63" s="75">
        <v>12</v>
      </c>
      <c r="I63" s="74">
        <v>384.1</v>
      </c>
      <c r="J63" s="75">
        <f t="shared" si="10"/>
        <v>6</v>
      </c>
      <c r="K63" s="75">
        <v>2</v>
      </c>
      <c r="L63" s="75">
        <v>4</v>
      </c>
      <c r="M63" s="93">
        <f t="shared" si="11"/>
        <v>293.29999999999995</v>
      </c>
      <c r="N63" s="92">
        <v>101.6</v>
      </c>
      <c r="O63" s="93">
        <v>191.7</v>
      </c>
      <c r="P63" s="74">
        <f t="shared" si="12"/>
        <v>12505843.11</v>
      </c>
      <c r="Q63" s="74">
        <v>3735642.59</v>
      </c>
      <c r="R63" s="74">
        <v>6797988.41</v>
      </c>
      <c r="S63" s="74">
        <v>1972212.11</v>
      </c>
      <c r="T63" s="74">
        <v>0</v>
      </c>
    </row>
    <row r="64" spans="1:20" ht="12.75">
      <c r="A64" s="18">
        <v>45</v>
      </c>
      <c r="B64" s="14" t="s">
        <v>88</v>
      </c>
      <c r="C64" s="78">
        <v>14</v>
      </c>
      <c r="D64" s="79">
        <v>38559</v>
      </c>
      <c r="E64" s="74" t="s">
        <v>239</v>
      </c>
      <c r="F64" s="74" t="s">
        <v>37</v>
      </c>
      <c r="G64" s="75">
        <v>38</v>
      </c>
      <c r="H64" s="75">
        <v>33</v>
      </c>
      <c r="I64" s="74">
        <v>888.4</v>
      </c>
      <c r="J64" s="75">
        <f t="shared" si="10"/>
        <v>13</v>
      </c>
      <c r="K64" s="75">
        <v>4</v>
      </c>
      <c r="L64" s="75">
        <v>9</v>
      </c>
      <c r="M64" s="93">
        <f t="shared" si="11"/>
        <v>632.0899999999999</v>
      </c>
      <c r="N64" s="92">
        <v>200.89</v>
      </c>
      <c r="O64" s="93">
        <v>431.2</v>
      </c>
      <c r="P64" s="74">
        <f t="shared" si="12"/>
        <v>25412219.729999997</v>
      </c>
      <c r="Q64" s="74">
        <v>14031507.44</v>
      </c>
      <c r="R64" s="74">
        <v>7888612.46</v>
      </c>
      <c r="S64" s="74">
        <v>3492099.83</v>
      </c>
      <c r="T64" s="74">
        <v>0</v>
      </c>
    </row>
    <row r="65" spans="1:20" ht="12.75">
      <c r="A65" s="18">
        <v>46</v>
      </c>
      <c r="B65" s="14" t="s">
        <v>89</v>
      </c>
      <c r="C65" s="78">
        <v>15</v>
      </c>
      <c r="D65" s="79">
        <v>38559</v>
      </c>
      <c r="E65" s="74" t="s">
        <v>36</v>
      </c>
      <c r="F65" s="74" t="s">
        <v>37</v>
      </c>
      <c r="G65" s="75">
        <v>42</v>
      </c>
      <c r="H65" s="75">
        <v>39</v>
      </c>
      <c r="I65" s="74">
        <v>996.3</v>
      </c>
      <c r="J65" s="75">
        <f t="shared" si="10"/>
        <v>15</v>
      </c>
      <c r="K65" s="75">
        <v>3</v>
      </c>
      <c r="L65" s="75">
        <v>12</v>
      </c>
      <c r="M65" s="93">
        <f t="shared" si="11"/>
        <v>540.98</v>
      </c>
      <c r="N65" s="92">
        <v>116.88</v>
      </c>
      <c r="O65" s="93">
        <v>424.1</v>
      </c>
      <c r="P65" s="74">
        <f t="shared" si="12"/>
        <v>24668654.83</v>
      </c>
      <c r="Q65" s="74">
        <v>10232886.66</v>
      </c>
      <c r="R65" s="74">
        <v>8897076.34</v>
      </c>
      <c r="S65" s="74">
        <v>5538691.83</v>
      </c>
      <c r="T65" s="74">
        <v>0</v>
      </c>
    </row>
    <row r="66" spans="1:20" ht="12.75">
      <c r="A66" s="18">
        <v>47</v>
      </c>
      <c r="B66" s="14" t="s">
        <v>90</v>
      </c>
      <c r="C66" s="78">
        <v>16</v>
      </c>
      <c r="D66" s="79">
        <v>38559</v>
      </c>
      <c r="E66" s="74" t="s">
        <v>239</v>
      </c>
      <c r="F66" s="74" t="s">
        <v>37</v>
      </c>
      <c r="G66" s="75">
        <v>47</v>
      </c>
      <c r="H66" s="75">
        <v>44</v>
      </c>
      <c r="I66" s="74">
        <v>903.54</v>
      </c>
      <c r="J66" s="75">
        <f t="shared" si="10"/>
        <v>15</v>
      </c>
      <c r="K66" s="75">
        <v>4</v>
      </c>
      <c r="L66" s="75">
        <v>11</v>
      </c>
      <c r="M66" s="93">
        <f>N66+O66</f>
        <v>803.5</v>
      </c>
      <c r="N66" s="92">
        <v>138.1</v>
      </c>
      <c r="O66" s="93">
        <v>665.4</v>
      </c>
      <c r="P66" s="74">
        <f t="shared" si="12"/>
        <v>32951060.65</v>
      </c>
      <c r="Q66" s="74">
        <v>15478394.35</v>
      </c>
      <c r="R66" s="74">
        <v>13457830.65</v>
      </c>
      <c r="S66" s="74">
        <v>4014835.65</v>
      </c>
      <c r="T66" s="74">
        <v>0</v>
      </c>
    </row>
    <row r="67" spans="1:20" ht="12.75">
      <c r="A67" s="18">
        <v>23</v>
      </c>
      <c r="B67" s="14" t="s">
        <v>91</v>
      </c>
      <c r="C67" s="78">
        <v>17</v>
      </c>
      <c r="D67" s="79">
        <v>38559</v>
      </c>
      <c r="E67" s="74" t="s">
        <v>36</v>
      </c>
      <c r="F67" s="74" t="s">
        <v>37</v>
      </c>
      <c r="G67" s="75">
        <v>68</v>
      </c>
      <c r="H67" s="75">
        <v>60</v>
      </c>
      <c r="I67" s="74">
        <v>1002.4</v>
      </c>
      <c r="J67" s="75">
        <f t="shared" si="10"/>
        <v>23</v>
      </c>
      <c r="K67" s="75">
        <v>7</v>
      </c>
      <c r="L67" s="75">
        <v>16</v>
      </c>
      <c r="M67" s="93">
        <f t="shared" si="11"/>
        <v>850.89</v>
      </c>
      <c r="N67" s="92">
        <v>173.89</v>
      </c>
      <c r="O67" s="93">
        <v>677</v>
      </c>
      <c r="P67" s="74">
        <f t="shared" si="12"/>
        <v>36816886.64</v>
      </c>
      <c r="Q67" s="74">
        <v>16340348.68</v>
      </c>
      <c r="R67" s="74">
        <v>14207264.72</v>
      </c>
      <c r="S67" s="74">
        <v>6269273.24</v>
      </c>
      <c r="T67" s="74">
        <v>0</v>
      </c>
    </row>
    <row r="68" spans="1:20" ht="12.75">
      <c r="A68" s="18">
        <v>48</v>
      </c>
      <c r="B68" s="14" t="s">
        <v>92</v>
      </c>
      <c r="C68" s="78">
        <v>18</v>
      </c>
      <c r="D68" s="79">
        <v>38559</v>
      </c>
      <c r="E68" s="74" t="s">
        <v>239</v>
      </c>
      <c r="F68" s="74" t="s">
        <v>37</v>
      </c>
      <c r="G68" s="75">
        <v>34</v>
      </c>
      <c r="H68" s="75">
        <v>34</v>
      </c>
      <c r="I68" s="74">
        <v>638.2</v>
      </c>
      <c r="J68" s="75">
        <f t="shared" si="10"/>
        <v>12</v>
      </c>
      <c r="K68" s="75">
        <v>3</v>
      </c>
      <c r="L68" s="75">
        <v>9</v>
      </c>
      <c r="M68" s="93">
        <f t="shared" si="11"/>
        <v>638.13</v>
      </c>
      <c r="N68" s="92">
        <v>149.13</v>
      </c>
      <c r="O68" s="93">
        <v>489</v>
      </c>
      <c r="P68" s="74">
        <f t="shared" si="12"/>
        <v>25664972.63</v>
      </c>
      <c r="Q68" s="74">
        <v>12079554</v>
      </c>
      <c r="R68" s="74">
        <v>10502678</v>
      </c>
      <c r="S68" s="74">
        <v>3082740.63</v>
      </c>
      <c r="T68" s="74">
        <v>0</v>
      </c>
    </row>
    <row r="69" spans="1:20" ht="12.75">
      <c r="A69" s="18">
        <v>21</v>
      </c>
      <c r="B69" s="14" t="s">
        <v>93</v>
      </c>
      <c r="C69" s="78">
        <v>19</v>
      </c>
      <c r="D69" s="79">
        <v>38559</v>
      </c>
      <c r="E69" s="74" t="s">
        <v>239</v>
      </c>
      <c r="F69" s="74" t="s">
        <v>37</v>
      </c>
      <c r="G69" s="75">
        <v>32</v>
      </c>
      <c r="H69" s="75">
        <v>28</v>
      </c>
      <c r="I69" s="74">
        <v>666</v>
      </c>
      <c r="J69" s="75">
        <f t="shared" si="10"/>
        <v>14</v>
      </c>
      <c r="K69" s="75">
        <v>11</v>
      </c>
      <c r="L69" s="75">
        <v>3</v>
      </c>
      <c r="M69" s="93">
        <f t="shared" si="11"/>
        <v>388.96000000000004</v>
      </c>
      <c r="N69" s="92">
        <v>311.06</v>
      </c>
      <c r="O69" s="93">
        <v>77.9</v>
      </c>
      <c r="P69" s="74">
        <f t="shared" si="12"/>
        <v>13659095.41</v>
      </c>
      <c r="Q69" s="74">
        <v>4021398.71</v>
      </c>
      <c r="R69" s="74">
        <v>8906498.29</v>
      </c>
      <c r="S69" s="74">
        <v>731198.41</v>
      </c>
      <c r="T69" s="74">
        <v>0</v>
      </c>
    </row>
    <row r="70" spans="1:20" ht="12.75">
      <c r="A70" s="18">
        <v>49</v>
      </c>
      <c r="B70" s="14" t="s">
        <v>94</v>
      </c>
      <c r="C70" s="78">
        <v>20</v>
      </c>
      <c r="D70" s="79">
        <v>38559</v>
      </c>
      <c r="E70" s="74" t="s">
        <v>239</v>
      </c>
      <c r="F70" s="74" t="s">
        <v>37</v>
      </c>
      <c r="G70" s="75">
        <v>35</v>
      </c>
      <c r="H70" s="75">
        <v>31</v>
      </c>
      <c r="I70" s="74">
        <v>534.4</v>
      </c>
      <c r="J70" s="75">
        <f t="shared" si="10"/>
        <v>10</v>
      </c>
      <c r="K70" s="75">
        <v>1</v>
      </c>
      <c r="L70" s="75">
        <v>9</v>
      </c>
      <c r="M70" s="93">
        <f t="shared" si="11"/>
        <v>425.8</v>
      </c>
      <c r="N70" s="92">
        <v>76.2</v>
      </c>
      <c r="O70" s="93">
        <v>349.6</v>
      </c>
      <c r="P70" s="74">
        <f t="shared" si="12"/>
        <v>18639843.53</v>
      </c>
      <c r="Q70" s="74">
        <v>8145098.27</v>
      </c>
      <c r="R70" s="74">
        <v>7081829.73</v>
      </c>
      <c r="S70" s="74">
        <v>3412915.53</v>
      </c>
      <c r="T70" s="74">
        <v>0</v>
      </c>
    </row>
    <row r="71" spans="1:20" ht="12.75">
      <c r="A71" s="18">
        <v>50</v>
      </c>
      <c r="B71" s="14" t="s">
        <v>95</v>
      </c>
      <c r="C71" s="78">
        <v>21</v>
      </c>
      <c r="D71" s="79">
        <v>38559</v>
      </c>
      <c r="E71" s="74" t="s">
        <v>239</v>
      </c>
      <c r="F71" s="74" t="s">
        <v>37</v>
      </c>
      <c r="G71" s="75">
        <v>16</v>
      </c>
      <c r="H71" s="75">
        <v>15</v>
      </c>
      <c r="I71" s="74">
        <v>633.3</v>
      </c>
      <c r="J71" s="75">
        <f t="shared" si="10"/>
        <v>8</v>
      </c>
      <c r="K71" s="75">
        <v>5</v>
      </c>
      <c r="L71" s="75">
        <v>3</v>
      </c>
      <c r="M71" s="93">
        <f t="shared" si="11"/>
        <v>243.57</v>
      </c>
      <c r="N71" s="92">
        <v>134.37</v>
      </c>
      <c r="O71" s="93">
        <v>109.2</v>
      </c>
      <c r="P71" s="74">
        <f t="shared" si="12"/>
        <v>9024730.27</v>
      </c>
      <c r="Q71" s="74">
        <v>4425980.25</v>
      </c>
      <c r="R71" s="74">
        <v>3848208.75</v>
      </c>
      <c r="S71" s="74">
        <v>750541.27</v>
      </c>
      <c r="T71" s="74">
        <v>0</v>
      </c>
    </row>
    <row r="72" spans="1:20" ht="12.75">
      <c r="A72" s="18">
        <v>51</v>
      </c>
      <c r="B72" s="14" t="s">
        <v>96</v>
      </c>
      <c r="C72" s="78">
        <v>22</v>
      </c>
      <c r="D72" s="79">
        <v>38559</v>
      </c>
      <c r="E72" s="74" t="s">
        <v>36</v>
      </c>
      <c r="F72" s="74" t="s">
        <v>37</v>
      </c>
      <c r="G72" s="75">
        <v>36</v>
      </c>
      <c r="H72" s="75">
        <v>34</v>
      </c>
      <c r="I72" s="74">
        <v>675.7</v>
      </c>
      <c r="J72" s="75">
        <f t="shared" si="10"/>
        <v>14</v>
      </c>
      <c r="K72" s="75">
        <v>5</v>
      </c>
      <c r="L72" s="75">
        <v>9</v>
      </c>
      <c r="M72" s="93">
        <f t="shared" si="11"/>
        <v>505.63</v>
      </c>
      <c r="N72" s="92">
        <v>145.93</v>
      </c>
      <c r="O72" s="93">
        <v>359.7</v>
      </c>
      <c r="P72" s="74">
        <f t="shared" si="12"/>
        <v>21996221.290000003</v>
      </c>
      <c r="Q72" s="74">
        <v>9534788.96</v>
      </c>
      <c r="R72" s="74">
        <v>8290108.94</v>
      </c>
      <c r="S72" s="74">
        <v>4171323.39</v>
      </c>
      <c r="T72" s="74">
        <v>0</v>
      </c>
    </row>
    <row r="73" spans="1:20" ht="12.75">
      <c r="A73" s="18">
        <v>52</v>
      </c>
      <c r="B73" s="17" t="s">
        <v>97</v>
      </c>
      <c r="C73" s="95">
        <v>23</v>
      </c>
      <c r="D73" s="79">
        <v>38559</v>
      </c>
      <c r="E73" s="74" t="s">
        <v>36</v>
      </c>
      <c r="F73" s="74" t="s">
        <v>37</v>
      </c>
      <c r="G73" s="75">
        <v>20</v>
      </c>
      <c r="H73" s="75">
        <v>17</v>
      </c>
      <c r="I73" s="74">
        <v>697.7</v>
      </c>
      <c r="J73" s="75">
        <f t="shared" si="10"/>
        <v>8</v>
      </c>
      <c r="K73" s="75">
        <v>3</v>
      </c>
      <c r="L73" s="75">
        <v>5</v>
      </c>
      <c r="M73" s="93">
        <f t="shared" si="11"/>
        <v>290.90999999999997</v>
      </c>
      <c r="N73" s="92">
        <v>123.71</v>
      </c>
      <c r="O73" s="93">
        <v>167.2</v>
      </c>
      <c r="P73" s="74">
        <f t="shared" si="12"/>
        <v>11712178.03</v>
      </c>
      <c r="Q73" s="74">
        <v>5354006.44</v>
      </c>
      <c r="R73" s="74">
        <v>4655089.56</v>
      </c>
      <c r="S73" s="74">
        <v>1703082.03</v>
      </c>
      <c r="T73" s="74">
        <v>0</v>
      </c>
    </row>
    <row r="74" spans="1:20" ht="12.75">
      <c r="A74" s="18">
        <v>53</v>
      </c>
      <c r="B74" s="17" t="s">
        <v>98</v>
      </c>
      <c r="C74" s="95">
        <v>24</v>
      </c>
      <c r="D74" s="79">
        <v>38559</v>
      </c>
      <c r="E74" s="74" t="s">
        <v>239</v>
      </c>
      <c r="F74" s="74" t="s">
        <v>37</v>
      </c>
      <c r="G74" s="75">
        <v>42</v>
      </c>
      <c r="H74" s="75">
        <v>35</v>
      </c>
      <c r="I74" s="74">
        <v>717</v>
      </c>
      <c r="J74" s="75">
        <f t="shared" si="10"/>
        <v>14</v>
      </c>
      <c r="K74" s="75">
        <v>1</v>
      </c>
      <c r="L74" s="75">
        <v>13</v>
      </c>
      <c r="M74" s="93">
        <f t="shared" si="11"/>
        <v>554</v>
      </c>
      <c r="N74" s="92">
        <v>33.8</v>
      </c>
      <c r="O74" s="93">
        <v>520.2</v>
      </c>
      <c r="P74" s="74">
        <f t="shared" si="12"/>
        <v>25913102.36</v>
      </c>
      <c r="Q74" s="74">
        <v>10751705.71</v>
      </c>
      <c r="R74" s="74">
        <v>9348168.29</v>
      </c>
      <c r="S74" s="74">
        <v>5813228.36</v>
      </c>
      <c r="T74" s="74">
        <v>0</v>
      </c>
    </row>
    <row r="75" spans="1:20" ht="12.75">
      <c r="A75" s="18">
        <v>54</v>
      </c>
      <c r="B75" s="17" t="s">
        <v>99</v>
      </c>
      <c r="C75" s="95">
        <v>25</v>
      </c>
      <c r="D75" s="79">
        <v>38559</v>
      </c>
      <c r="E75" s="74" t="s">
        <v>239</v>
      </c>
      <c r="F75" s="74" t="s">
        <v>37</v>
      </c>
      <c r="G75" s="75">
        <v>27</v>
      </c>
      <c r="H75" s="75">
        <v>22</v>
      </c>
      <c r="I75" s="74">
        <v>536.2</v>
      </c>
      <c r="J75" s="75">
        <f t="shared" si="10"/>
        <v>8</v>
      </c>
      <c r="K75" s="75">
        <v>2</v>
      </c>
      <c r="L75" s="75">
        <v>6</v>
      </c>
      <c r="M75" s="93">
        <f t="shared" si="11"/>
        <v>333.22</v>
      </c>
      <c r="N75" s="92">
        <v>39.92</v>
      </c>
      <c r="O75" s="93">
        <v>293.3</v>
      </c>
      <c r="P75" s="74">
        <f t="shared" si="12"/>
        <v>14892310.36</v>
      </c>
      <c r="Q75" s="74">
        <v>6411971.82</v>
      </c>
      <c r="R75" s="74">
        <v>5574947.18</v>
      </c>
      <c r="S75" s="74">
        <v>2905391.36</v>
      </c>
      <c r="T75" s="74">
        <v>0</v>
      </c>
    </row>
    <row r="76" spans="1:20" ht="12.75">
      <c r="A76" s="18">
        <v>55</v>
      </c>
      <c r="B76" s="17" t="s">
        <v>100</v>
      </c>
      <c r="C76" s="95">
        <v>12</v>
      </c>
      <c r="D76" s="79">
        <v>39324</v>
      </c>
      <c r="E76" s="74" t="s">
        <v>36</v>
      </c>
      <c r="F76" s="74" t="s">
        <v>37</v>
      </c>
      <c r="G76" s="75">
        <v>62</v>
      </c>
      <c r="H76" s="75">
        <v>62</v>
      </c>
      <c r="I76" s="74">
        <v>2022.5</v>
      </c>
      <c r="J76" s="75">
        <f t="shared" si="10"/>
        <v>21</v>
      </c>
      <c r="K76" s="75">
        <v>1</v>
      </c>
      <c r="L76" s="75">
        <v>20</v>
      </c>
      <c r="M76" s="93">
        <f t="shared" si="11"/>
        <v>803.6</v>
      </c>
      <c r="N76" s="92">
        <v>49.1</v>
      </c>
      <c r="O76" s="93">
        <v>754.5</v>
      </c>
      <c r="P76" s="74">
        <f t="shared" si="12"/>
        <v>37349826.06</v>
      </c>
      <c r="Q76" s="74">
        <v>15630573.32</v>
      </c>
      <c r="R76" s="74">
        <v>13590144.06</v>
      </c>
      <c r="S76" s="74">
        <v>8129108.68</v>
      </c>
      <c r="T76" s="74">
        <v>0</v>
      </c>
    </row>
    <row r="77" spans="1:20" ht="12.75">
      <c r="A77" s="143">
        <v>56</v>
      </c>
      <c r="B77" s="141" t="s">
        <v>101</v>
      </c>
      <c r="C77" s="150">
        <v>10</v>
      </c>
      <c r="D77" s="151">
        <v>39794</v>
      </c>
      <c r="E77" s="142" t="s">
        <v>36</v>
      </c>
      <c r="F77" s="142" t="s">
        <v>237</v>
      </c>
      <c r="G77" s="75">
        <v>17</v>
      </c>
      <c r="H77" s="75">
        <v>17</v>
      </c>
      <c r="I77" s="74">
        <v>581.9</v>
      </c>
      <c r="J77" s="75">
        <f t="shared" si="10"/>
        <v>5</v>
      </c>
      <c r="K77" s="75">
        <v>0</v>
      </c>
      <c r="L77" s="75">
        <v>5</v>
      </c>
      <c r="M77" s="93">
        <f t="shared" si="11"/>
        <v>150.1</v>
      </c>
      <c r="N77" s="92">
        <v>0</v>
      </c>
      <c r="O77" s="93">
        <v>150.1</v>
      </c>
      <c r="P77" s="74">
        <f t="shared" si="12"/>
        <v>7713199.109999999</v>
      </c>
      <c r="Q77" s="74">
        <v>2924986.71</v>
      </c>
      <c r="R77" s="74">
        <v>2543156.29</v>
      </c>
      <c r="S77" s="74">
        <v>2245056.11</v>
      </c>
      <c r="T77" s="74">
        <v>0</v>
      </c>
    </row>
    <row r="78" spans="1:20" ht="12.75">
      <c r="A78" s="143">
        <v>57</v>
      </c>
      <c r="B78" s="141" t="s">
        <v>102</v>
      </c>
      <c r="C78" s="150">
        <v>13</v>
      </c>
      <c r="D78" s="151">
        <v>39975</v>
      </c>
      <c r="E78" s="142" t="s">
        <v>239</v>
      </c>
      <c r="F78" s="142" t="s">
        <v>237</v>
      </c>
      <c r="G78" s="75">
        <v>12</v>
      </c>
      <c r="H78" s="75">
        <v>12</v>
      </c>
      <c r="I78" s="74">
        <v>881.7</v>
      </c>
      <c r="J78" s="75">
        <f t="shared" si="10"/>
        <v>4</v>
      </c>
      <c r="K78" s="75">
        <v>0</v>
      </c>
      <c r="L78" s="75">
        <v>4</v>
      </c>
      <c r="M78" s="93">
        <f t="shared" si="11"/>
        <v>205.5</v>
      </c>
      <c r="N78" s="92">
        <v>0</v>
      </c>
      <c r="O78" s="93">
        <v>205.5</v>
      </c>
      <c r="P78" s="74">
        <f t="shared" si="12"/>
        <v>8496500.08</v>
      </c>
      <c r="Q78" s="74">
        <v>4004562.09</v>
      </c>
      <c r="R78" s="74">
        <v>3481802.91</v>
      </c>
      <c r="S78" s="74">
        <v>1010135.08</v>
      </c>
      <c r="T78" s="74">
        <v>0</v>
      </c>
    </row>
    <row r="79" spans="1:20" ht="12.75">
      <c r="A79" s="18">
        <v>58</v>
      </c>
      <c r="B79" s="17" t="s">
        <v>103</v>
      </c>
      <c r="C79" s="95">
        <v>6</v>
      </c>
      <c r="D79" s="79">
        <v>39975</v>
      </c>
      <c r="E79" s="74" t="s">
        <v>239</v>
      </c>
      <c r="F79" s="74" t="s">
        <v>37</v>
      </c>
      <c r="G79" s="75">
        <v>36</v>
      </c>
      <c r="H79" s="75">
        <v>35</v>
      </c>
      <c r="I79" s="74">
        <v>874.7</v>
      </c>
      <c r="J79" s="75">
        <f t="shared" si="10"/>
        <v>11</v>
      </c>
      <c r="K79" s="75">
        <v>3</v>
      </c>
      <c r="L79" s="75">
        <v>8</v>
      </c>
      <c r="M79" s="93">
        <f t="shared" si="11"/>
        <v>595.4000000000001</v>
      </c>
      <c r="N79" s="92">
        <v>160.8</v>
      </c>
      <c r="O79" s="93">
        <v>434.6</v>
      </c>
      <c r="P79" s="74">
        <f t="shared" si="12"/>
        <v>24399682.25</v>
      </c>
      <c r="Q79" s="74">
        <v>11359630.62</v>
      </c>
      <c r="R79" s="74">
        <v>9876734.12</v>
      </c>
      <c r="S79" s="74">
        <v>3163317.51</v>
      </c>
      <c r="T79" s="74">
        <v>0</v>
      </c>
    </row>
    <row r="80" spans="1:20" ht="12.75">
      <c r="A80" s="18">
        <v>59</v>
      </c>
      <c r="B80" s="17" t="s">
        <v>104</v>
      </c>
      <c r="C80" s="95">
        <v>12</v>
      </c>
      <c r="D80" s="79">
        <v>39975</v>
      </c>
      <c r="E80" s="74" t="s">
        <v>238</v>
      </c>
      <c r="F80" s="74" t="s">
        <v>37</v>
      </c>
      <c r="G80" s="75">
        <v>54</v>
      </c>
      <c r="H80" s="75">
        <v>46</v>
      </c>
      <c r="I80" s="74">
        <v>1018.6</v>
      </c>
      <c r="J80" s="75">
        <f t="shared" si="10"/>
        <v>21</v>
      </c>
      <c r="K80" s="75">
        <v>13</v>
      </c>
      <c r="L80" s="75">
        <v>8</v>
      </c>
      <c r="M80" s="93">
        <f t="shared" si="11"/>
        <v>589.28</v>
      </c>
      <c r="N80" s="92">
        <v>271.38</v>
      </c>
      <c r="O80" s="93">
        <v>317.9</v>
      </c>
      <c r="P80" s="74">
        <f t="shared" si="12"/>
        <v>23987376.09</v>
      </c>
      <c r="Q80" s="74">
        <v>11220320.04</v>
      </c>
      <c r="R80" s="74">
        <v>9176076.96</v>
      </c>
      <c r="S80" s="74">
        <v>3590979.09</v>
      </c>
      <c r="T80" s="74">
        <v>0</v>
      </c>
    </row>
    <row r="81" spans="1:20" ht="12.75">
      <c r="A81" s="18">
        <v>60</v>
      </c>
      <c r="B81" s="17" t="s">
        <v>105</v>
      </c>
      <c r="C81" s="95">
        <v>1</v>
      </c>
      <c r="D81" s="79">
        <v>39975</v>
      </c>
      <c r="E81" s="74" t="s">
        <v>239</v>
      </c>
      <c r="F81" s="74" t="s">
        <v>37</v>
      </c>
      <c r="G81" s="75">
        <v>37</v>
      </c>
      <c r="H81" s="75">
        <v>30</v>
      </c>
      <c r="I81" s="74">
        <v>538</v>
      </c>
      <c r="J81" s="75">
        <f t="shared" si="10"/>
        <v>9</v>
      </c>
      <c r="K81" s="75">
        <v>3</v>
      </c>
      <c r="L81" s="75">
        <v>6</v>
      </c>
      <c r="M81" s="93">
        <f t="shared" si="11"/>
        <v>306</v>
      </c>
      <c r="N81" s="92">
        <v>98.5</v>
      </c>
      <c r="O81" s="93">
        <v>207.5</v>
      </c>
      <c r="P81" s="74">
        <f t="shared" si="12"/>
        <v>14618786.42</v>
      </c>
      <c r="Q81" s="74">
        <v>7243535.93</v>
      </c>
      <c r="R81" s="74">
        <v>3545689.07</v>
      </c>
      <c r="S81" s="74">
        <v>3829561.42</v>
      </c>
      <c r="T81" s="74">
        <v>0</v>
      </c>
    </row>
    <row r="82" spans="1:20" ht="12.75">
      <c r="A82" s="18">
        <v>61</v>
      </c>
      <c r="B82" s="17" t="s">
        <v>106</v>
      </c>
      <c r="C82" s="95">
        <v>21</v>
      </c>
      <c r="D82" s="79">
        <v>40023</v>
      </c>
      <c r="E82" s="74" t="s">
        <v>239</v>
      </c>
      <c r="F82" s="74" t="s">
        <v>37</v>
      </c>
      <c r="G82" s="75">
        <v>17</v>
      </c>
      <c r="H82" s="75">
        <v>13</v>
      </c>
      <c r="I82" s="74">
        <v>418.5</v>
      </c>
      <c r="J82" s="75">
        <f t="shared" si="10"/>
        <v>4</v>
      </c>
      <c r="K82" s="75">
        <v>0</v>
      </c>
      <c r="L82" s="75">
        <v>4</v>
      </c>
      <c r="M82" s="93">
        <f t="shared" si="11"/>
        <v>224.7</v>
      </c>
      <c r="N82" s="92">
        <v>0</v>
      </c>
      <c r="O82" s="93">
        <v>224.7</v>
      </c>
      <c r="P82" s="74">
        <f t="shared" si="12"/>
        <v>9668219.59</v>
      </c>
      <c r="Q82" s="74">
        <v>4378710.95</v>
      </c>
      <c r="R82" s="74">
        <v>3807110.05</v>
      </c>
      <c r="S82" s="74">
        <v>1482398.59</v>
      </c>
      <c r="T82" s="74">
        <v>0</v>
      </c>
    </row>
    <row r="83" spans="1:20" ht="12.75">
      <c r="A83" s="143">
        <v>62</v>
      </c>
      <c r="B83" s="141" t="s">
        <v>107</v>
      </c>
      <c r="C83" s="150">
        <v>17</v>
      </c>
      <c r="D83" s="151">
        <v>40023</v>
      </c>
      <c r="E83" s="142" t="s">
        <v>239</v>
      </c>
      <c r="F83" s="142" t="s">
        <v>237</v>
      </c>
      <c r="G83" s="75">
        <v>20</v>
      </c>
      <c r="H83" s="75">
        <v>20</v>
      </c>
      <c r="I83" s="74">
        <v>609.8</v>
      </c>
      <c r="J83" s="75">
        <f t="shared" si="10"/>
        <v>7</v>
      </c>
      <c r="K83" s="75">
        <v>0</v>
      </c>
      <c r="L83" s="75">
        <v>7</v>
      </c>
      <c r="M83" s="93">
        <f t="shared" si="11"/>
        <v>283.3</v>
      </c>
      <c r="N83" s="92">
        <v>0</v>
      </c>
      <c r="O83" s="93">
        <v>283.3</v>
      </c>
      <c r="P83" s="74">
        <f t="shared" si="12"/>
        <v>13723281.92</v>
      </c>
      <c r="Q83" s="74">
        <v>5520644.47</v>
      </c>
      <c r="R83" s="74">
        <v>4799974.53</v>
      </c>
      <c r="S83" s="74">
        <v>3402662.92</v>
      </c>
      <c r="T83" s="74">
        <v>0</v>
      </c>
    </row>
    <row r="84" spans="1:20" ht="12.75">
      <c r="A84" s="18">
        <v>63</v>
      </c>
      <c r="B84" s="17" t="s">
        <v>108</v>
      </c>
      <c r="C84" s="95">
        <v>18</v>
      </c>
      <c r="D84" s="79">
        <v>40023</v>
      </c>
      <c r="E84" s="74" t="s">
        <v>239</v>
      </c>
      <c r="F84" s="74" t="s">
        <v>37</v>
      </c>
      <c r="G84" s="75">
        <v>5</v>
      </c>
      <c r="H84" s="75">
        <v>4</v>
      </c>
      <c r="I84" s="74">
        <v>343</v>
      </c>
      <c r="J84" s="75">
        <f t="shared" si="10"/>
        <v>2</v>
      </c>
      <c r="K84" s="75">
        <v>1</v>
      </c>
      <c r="L84" s="75">
        <v>1</v>
      </c>
      <c r="M84" s="93">
        <f t="shared" si="11"/>
        <v>91.5</v>
      </c>
      <c r="N84" s="92">
        <v>51</v>
      </c>
      <c r="O84" s="93">
        <v>40.5</v>
      </c>
      <c r="P84" s="74">
        <f t="shared" si="12"/>
        <v>3619651.69</v>
      </c>
      <c r="Q84" s="74">
        <v>2431828.27</v>
      </c>
      <c r="R84" s="74">
        <v>693586.73</v>
      </c>
      <c r="S84" s="74">
        <v>494236.69</v>
      </c>
      <c r="T84" s="74">
        <v>0</v>
      </c>
    </row>
    <row r="85" spans="1:20" ht="12.75">
      <c r="A85" s="18">
        <v>64</v>
      </c>
      <c r="B85" s="17" t="s">
        <v>240</v>
      </c>
      <c r="C85" s="80">
        <v>19</v>
      </c>
      <c r="D85" s="81">
        <v>40023</v>
      </c>
      <c r="E85" s="74" t="s">
        <v>239</v>
      </c>
      <c r="F85" s="74" t="s">
        <v>37</v>
      </c>
      <c r="G85" s="75">
        <v>14</v>
      </c>
      <c r="H85" s="75">
        <v>2</v>
      </c>
      <c r="I85" s="74">
        <v>347</v>
      </c>
      <c r="J85" s="75">
        <f t="shared" si="10"/>
        <v>1</v>
      </c>
      <c r="K85" s="75">
        <v>0</v>
      </c>
      <c r="L85" s="75">
        <v>1</v>
      </c>
      <c r="M85" s="93">
        <f t="shared" si="11"/>
        <v>39.9</v>
      </c>
      <c r="N85" s="92">
        <v>0</v>
      </c>
      <c r="O85" s="92">
        <v>39.9</v>
      </c>
      <c r="P85" s="74">
        <f t="shared" si="12"/>
        <v>2158109.05</v>
      </c>
      <c r="Q85" s="74">
        <v>777528.11</v>
      </c>
      <c r="R85" s="74">
        <v>676028.89</v>
      </c>
      <c r="S85" s="74">
        <v>704552.05</v>
      </c>
      <c r="T85" s="74">
        <v>0</v>
      </c>
    </row>
    <row r="86" spans="1:20" ht="12.75">
      <c r="A86" s="18">
        <v>65</v>
      </c>
      <c r="B86" s="17" t="s">
        <v>241</v>
      </c>
      <c r="C86" s="80">
        <v>20</v>
      </c>
      <c r="D86" s="81">
        <v>40023</v>
      </c>
      <c r="E86" s="74" t="s">
        <v>239</v>
      </c>
      <c r="F86" s="74" t="s">
        <v>37</v>
      </c>
      <c r="G86" s="75">
        <v>16</v>
      </c>
      <c r="H86" s="75">
        <v>9</v>
      </c>
      <c r="I86" s="74">
        <v>338.90000000000003</v>
      </c>
      <c r="J86" s="75">
        <f t="shared" si="10"/>
        <v>3</v>
      </c>
      <c r="K86" s="75">
        <v>0</v>
      </c>
      <c r="L86" s="75">
        <v>3</v>
      </c>
      <c r="M86" s="93">
        <f t="shared" si="11"/>
        <v>117.5</v>
      </c>
      <c r="N86" s="92">
        <v>0</v>
      </c>
      <c r="O86" s="92">
        <v>117.5</v>
      </c>
      <c r="P86" s="74">
        <f t="shared" si="12"/>
        <v>6287019.57</v>
      </c>
      <c r="Q86" s="74">
        <v>2289713.12</v>
      </c>
      <c r="R86" s="74">
        <v>1990811.88</v>
      </c>
      <c r="S86" s="74">
        <v>2006494.57</v>
      </c>
      <c r="T86" s="74">
        <v>0</v>
      </c>
    </row>
    <row r="87" spans="1:20" ht="12.75">
      <c r="A87" s="18">
        <v>66</v>
      </c>
      <c r="B87" s="17" t="s">
        <v>242</v>
      </c>
      <c r="C87" s="80">
        <v>3</v>
      </c>
      <c r="D87" s="81">
        <v>40239</v>
      </c>
      <c r="E87" s="74" t="s">
        <v>239</v>
      </c>
      <c r="F87" s="74" t="s">
        <v>37</v>
      </c>
      <c r="G87" s="75">
        <v>19</v>
      </c>
      <c r="H87" s="75">
        <v>16</v>
      </c>
      <c r="I87" s="74">
        <v>414.2</v>
      </c>
      <c r="J87" s="75">
        <f t="shared" si="10"/>
        <v>5</v>
      </c>
      <c r="K87" s="75">
        <v>0</v>
      </c>
      <c r="L87" s="75">
        <v>5</v>
      </c>
      <c r="M87" s="93">
        <f t="shared" si="11"/>
        <v>254.5</v>
      </c>
      <c r="N87" s="92">
        <v>0</v>
      </c>
      <c r="O87" s="92">
        <v>254.5</v>
      </c>
      <c r="P87" s="74">
        <f t="shared" si="12"/>
        <v>11385043.2</v>
      </c>
      <c r="Q87" s="74">
        <v>4959421.17</v>
      </c>
      <c r="R87" s="74">
        <v>4312013.83</v>
      </c>
      <c r="S87" s="74">
        <v>2113608.2</v>
      </c>
      <c r="T87" s="74">
        <v>0</v>
      </c>
    </row>
    <row r="88" spans="1:20" ht="12.75">
      <c r="A88" s="18">
        <v>67</v>
      </c>
      <c r="B88" s="17" t="s">
        <v>243</v>
      </c>
      <c r="C88" s="80">
        <v>21</v>
      </c>
      <c r="D88" s="81">
        <v>40359</v>
      </c>
      <c r="E88" s="74" t="s">
        <v>238</v>
      </c>
      <c r="F88" s="74" t="s">
        <v>37</v>
      </c>
      <c r="G88" s="75">
        <v>26</v>
      </c>
      <c r="H88" s="75">
        <v>18</v>
      </c>
      <c r="I88" s="74">
        <v>501.7</v>
      </c>
      <c r="J88" s="75">
        <f t="shared" si="10"/>
        <v>6</v>
      </c>
      <c r="K88" s="75">
        <v>0</v>
      </c>
      <c r="L88" s="75">
        <v>6</v>
      </c>
      <c r="M88" s="93">
        <f t="shared" si="11"/>
        <v>243</v>
      </c>
      <c r="N88" s="92">
        <v>0</v>
      </c>
      <c r="O88" s="92">
        <v>243</v>
      </c>
      <c r="P88" s="74">
        <f t="shared" si="12"/>
        <v>11087794.22</v>
      </c>
      <c r="Q88" s="74">
        <v>4735321.59</v>
      </c>
      <c r="R88" s="74">
        <v>4117168.41</v>
      </c>
      <c r="S88" s="74">
        <v>2235304.22</v>
      </c>
      <c r="T88" s="74">
        <v>0</v>
      </c>
    </row>
    <row r="89" spans="1:20" ht="12.75">
      <c r="A89" s="18">
        <v>68</v>
      </c>
      <c r="B89" s="17" t="s">
        <v>244</v>
      </c>
      <c r="C89" s="80">
        <v>22</v>
      </c>
      <c r="D89" s="81">
        <v>40359</v>
      </c>
      <c r="E89" s="74" t="s">
        <v>239</v>
      </c>
      <c r="F89" s="74" t="s">
        <v>37</v>
      </c>
      <c r="G89" s="75">
        <v>18</v>
      </c>
      <c r="H89" s="75">
        <v>6</v>
      </c>
      <c r="I89" s="74">
        <v>504</v>
      </c>
      <c r="J89" s="75">
        <f t="shared" si="10"/>
        <v>1</v>
      </c>
      <c r="K89" s="75">
        <v>0</v>
      </c>
      <c r="L89" s="75">
        <v>1</v>
      </c>
      <c r="M89" s="93">
        <f t="shared" si="11"/>
        <v>28.7</v>
      </c>
      <c r="N89" s="92">
        <v>0</v>
      </c>
      <c r="O89" s="92">
        <v>28.7</v>
      </c>
      <c r="P89" s="74">
        <f t="shared" si="12"/>
        <v>1372231.6</v>
      </c>
      <c r="Q89" s="74">
        <v>559274.61</v>
      </c>
      <c r="R89" s="74">
        <v>486266.39</v>
      </c>
      <c r="S89" s="74">
        <v>326690.6</v>
      </c>
      <c r="T89" s="74">
        <v>0</v>
      </c>
    </row>
    <row r="90" spans="1:20" ht="12.75">
      <c r="A90" s="18">
        <v>69</v>
      </c>
      <c r="B90" s="17" t="s">
        <v>245</v>
      </c>
      <c r="C90" s="80">
        <v>45</v>
      </c>
      <c r="D90" s="81">
        <v>40540</v>
      </c>
      <c r="E90" s="74" t="s">
        <v>239</v>
      </c>
      <c r="F90" s="74" t="s">
        <v>37</v>
      </c>
      <c r="G90" s="75">
        <v>26</v>
      </c>
      <c r="H90" s="75">
        <v>14</v>
      </c>
      <c r="I90" s="74">
        <v>524</v>
      </c>
      <c r="J90" s="75">
        <f t="shared" si="10"/>
        <v>7</v>
      </c>
      <c r="K90" s="75">
        <v>0</v>
      </c>
      <c r="L90" s="75">
        <v>7</v>
      </c>
      <c r="M90" s="93">
        <f t="shared" si="11"/>
        <v>234.2</v>
      </c>
      <c r="N90" s="92">
        <v>0</v>
      </c>
      <c r="O90" s="92">
        <v>234.2</v>
      </c>
      <c r="P90" s="74">
        <f t="shared" si="12"/>
        <v>11576422.68</v>
      </c>
      <c r="Q90" s="74">
        <v>4563836.7</v>
      </c>
      <c r="R90" s="74">
        <v>3968069.3</v>
      </c>
      <c r="S90" s="74">
        <v>3044516.68</v>
      </c>
      <c r="T90" s="74">
        <v>0</v>
      </c>
    </row>
    <row r="91" spans="1:20" ht="12.75">
      <c r="A91" s="18">
        <v>70</v>
      </c>
      <c r="B91" s="17" t="s">
        <v>246</v>
      </c>
      <c r="C91" s="80">
        <v>53</v>
      </c>
      <c r="D91" s="81">
        <v>40816</v>
      </c>
      <c r="E91" s="74" t="s">
        <v>239</v>
      </c>
      <c r="F91" s="74" t="s">
        <v>37</v>
      </c>
      <c r="G91" s="75">
        <v>62</v>
      </c>
      <c r="H91" s="75">
        <v>1</v>
      </c>
      <c r="I91" s="74">
        <v>1006.4</v>
      </c>
      <c r="J91" s="75">
        <f t="shared" si="10"/>
        <v>1</v>
      </c>
      <c r="K91" s="75">
        <v>0</v>
      </c>
      <c r="L91" s="75">
        <v>1</v>
      </c>
      <c r="M91" s="93">
        <f t="shared" si="11"/>
        <v>29</v>
      </c>
      <c r="N91" s="92">
        <v>0</v>
      </c>
      <c r="O91" s="92">
        <v>29</v>
      </c>
      <c r="P91" s="74">
        <f t="shared" si="12"/>
        <v>1274505.91</v>
      </c>
      <c r="Q91" s="74">
        <v>565120.68</v>
      </c>
      <c r="R91" s="74">
        <v>491349.32</v>
      </c>
      <c r="S91" s="74">
        <v>218035.91</v>
      </c>
      <c r="T91" s="74">
        <v>0</v>
      </c>
    </row>
    <row r="92" spans="1:20" ht="12.75">
      <c r="A92" s="18">
        <v>71</v>
      </c>
      <c r="B92" s="17" t="s">
        <v>247</v>
      </c>
      <c r="C92" s="80">
        <v>40</v>
      </c>
      <c r="D92" s="81">
        <v>40483</v>
      </c>
      <c r="E92" s="74" t="s">
        <v>239</v>
      </c>
      <c r="F92" s="74" t="s">
        <v>37</v>
      </c>
      <c r="G92" s="75">
        <v>57</v>
      </c>
      <c r="H92" s="75">
        <v>33</v>
      </c>
      <c r="I92" s="74">
        <v>924.7</v>
      </c>
      <c r="J92" s="75">
        <f t="shared" si="10"/>
        <v>12</v>
      </c>
      <c r="K92" s="75">
        <v>0</v>
      </c>
      <c r="L92" s="75">
        <v>12</v>
      </c>
      <c r="M92" s="93">
        <f t="shared" si="11"/>
        <v>379.9</v>
      </c>
      <c r="N92" s="92">
        <v>0</v>
      </c>
      <c r="O92" s="92">
        <v>379.9</v>
      </c>
      <c r="P92" s="74">
        <f t="shared" si="12"/>
        <v>18414215.45</v>
      </c>
      <c r="Q92" s="74">
        <v>7403080.96</v>
      </c>
      <c r="R92" s="74">
        <v>6436676.04</v>
      </c>
      <c r="S92" s="74">
        <v>4574458.45</v>
      </c>
      <c r="T92" s="74">
        <v>0</v>
      </c>
    </row>
    <row r="93" spans="1:20" ht="12.75">
      <c r="A93" s="18">
        <v>3</v>
      </c>
      <c r="B93" s="17" t="s">
        <v>248</v>
      </c>
      <c r="C93" s="96">
        <v>44</v>
      </c>
      <c r="D93" s="79">
        <v>40540</v>
      </c>
      <c r="E93" s="74" t="s">
        <v>58</v>
      </c>
      <c r="F93" s="74" t="s">
        <v>37</v>
      </c>
      <c r="G93" s="75">
        <v>43</v>
      </c>
      <c r="H93" s="75">
        <v>5</v>
      </c>
      <c r="I93" s="74">
        <v>977.3</v>
      </c>
      <c r="J93" s="75">
        <f t="shared" si="10"/>
        <v>1</v>
      </c>
      <c r="K93" s="75">
        <v>0</v>
      </c>
      <c r="L93" s="75">
        <v>1</v>
      </c>
      <c r="M93" s="93">
        <f>N93+O93</f>
        <v>87.5</v>
      </c>
      <c r="N93" s="92">
        <v>0</v>
      </c>
      <c r="O93" s="92">
        <v>87.5</v>
      </c>
      <c r="P93" s="74">
        <f t="shared" si="12"/>
        <v>3958898.7199999997</v>
      </c>
      <c r="Q93" s="74">
        <v>1705105.51</v>
      </c>
      <c r="R93" s="74">
        <v>1482519.49</v>
      </c>
      <c r="S93" s="74">
        <v>771273.72</v>
      </c>
      <c r="T93" s="74">
        <v>0</v>
      </c>
    </row>
    <row r="94" spans="1:20" ht="12.75">
      <c r="A94" s="18">
        <v>72</v>
      </c>
      <c r="B94" s="17" t="s">
        <v>249</v>
      </c>
      <c r="C94" s="80">
        <v>79</v>
      </c>
      <c r="D94" s="81">
        <v>40864</v>
      </c>
      <c r="E94" s="74" t="s">
        <v>239</v>
      </c>
      <c r="F94" s="74" t="s">
        <v>37</v>
      </c>
      <c r="G94" s="75">
        <v>32</v>
      </c>
      <c r="H94" s="75">
        <v>4</v>
      </c>
      <c r="I94" s="74">
        <v>610.7</v>
      </c>
      <c r="J94" s="75">
        <f t="shared" si="10"/>
        <v>1</v>
      </c>
      <c r="K94" s="75">
        <v>0</v>
      </c>
      <c r="L94" s="75">
        <v>1</v>
      </c>
      <c r="M94" s="93">
        <f t="shared" si="11"/>
        <v>79.9</v>
      </c>
      <c r="N94" s="92">
        <v>0</v>
      </c>
      <c r="O94" s="92">
        <v>79.9</v>
      </c>
      <c r="P94" s="74">
        <f t="shared" si="12"/>
        <v>3648076.09</v>
      </c>
      <c r="Q94" s="74">
        <v>1557004.92</v>
      </c>
      <c r="R94" s="74">
        <v>1353752.08</v>
      </c>
      <c r="S94" s="74">
        <v>737319.09</v>
      </c>
      <c r="T94" s="74">
        <v>0</v>
      </c>
    </row>
    <row r="95" spans="1:20" ht="12.75">
      <c r="A95" s="18">
        <v>73</v>
      </c>
      <c r="B95" s="141" t="s">
        <v>250</v>
      </c>
      <c r="C95" s="80">
        <v>98</v>
      </c>
      <c r="D95" s="81">
        <v>40906</v>
      </c>
      <c r="E95" s="74" t="s">
        <v>239</v>
      </c>
      <c r="F95" s="142" t="s">
        <v>58</v>
      </c>
      <c r="G95" s="75">
        <v>37</v>
      </c>
      <c r="H95" s="75">
        <v>2</v>
      </c>
      <c r="I95" s="74">
        <v>885.4</v>
      </c>
      <c r="J95" s="75">
        <f t="shared" si="10"/>
        <v>1</v>
      </c>
      <c r="K95" s="75">
        <v>0</v>
      </c>
      <c r="L95" s="75">
        <v>1</v>
      </c>
      <c r="M95" s="93">
        <f t="shared" si="11"/>
        <v>33.9</v>
      </c>
      <c r="N95" s="92">
        <v>0</v>
      </c>
      <c r="O95" s="92">
        <v>33.9</v>
      </c>
      <c r="P95" s="74">
        <f t="shared" si="12"/>
        <v>1570472.22</v>
      </c>
      <c r="Q95" s="74">
        <v>660606.59</v>
      </c>
      <c r="R95" s="74">
        <v>574370.41</v>
      </c>
      <c r="S95" s="74">
        <v>335495.22</v>
      </c>
      <c r="T95" s="74">
        <v>0</v>
      </c>
    </row>
    <row r="96" spans="1:20" ht="12.75">
      <c r="A96" s="18">
        <v>74</v>
      </c>
      <c r="B96" s="17" t="s">
        <v>251</v>
      </c>
      <c r="C96" s="80">
        <v>33</v>
      </c>
      <c r="D96" s="81">
        <v>40176</v>
      </c>
      <c r="E96" s="74" t="s">
        <v>239</v>
      </c>
      <c r="F96" s="74" t="s">
        <v>37</v>
      </c>
      <c r="G96" s="75">
        <v>23</v>
      </c>
      <c r="H96" s="75">
        <v>16</v>
      </c>
      <c r="I96" s="74">
        <v>625.9</v>
      </c>
      <c r="J96" s="75">
        <f t="shared" si="10"/>
        <v>6</v>
      </c>
      <c r="K96" s="75">
        <v>0</v>
      </c>
      <c r="L96" s="75">
        <v>6</v>
      </c>
      <c r="M96" s="93">
        <f t="shared" si="11"/>
        <v>294.4</v>
      </c>
      <c r="N96" s="92">
        <v>0</v>
      </c>
      <c r="O96" s="92">
        <v>294.4</v>
      </c>
      <c r="P96" s="74">
        <f t="shared" si="12"/>
        <v>12840876.51</v>
      </c>
      <c r="Q96" s="74">
        <v>5736949.29</v>
      </c>
      <c r="R96" s="74">
        <v>4988042.71</v>
      </c>
      <c r="S96" s="74">
        <v>2115884.51</v>
      </c>
      <c r="T96" s="74">
        <v>0</v>
      </c>
    </row>
    <row r="97" spans="1:20" ht="12.75">
      <c r="A97" s="18">
        <v>75</v>
      </c>
      <c r="B97" s="17" t="s">
        <v>252</v>
      </c>
      <c r="C97" s="70">
        <v>4</v>
      </c>
      <c r="D97" s="81">
        <v>40239</v>
      </c>
      <c r="E97" s="74" t="s">
        <v>239</v>
      </c>
      <c r="F97" s="74" t="s">
        <v>37</v>
      </c>
      <c r="G97" s="75">
        <v>20</v>
      </c>
      <c r="H97" s="75">
        <v>20</v>
      </c>
      <c r="I97" s="74">
        <v>624.2</v>
      </c>
      <c r="J97" s="75">
        <f t="shared" si="10"/>
        <v>7</v>
      </c>
      <c r="K97" s="75">
        <v>0</v>
      </c>
      <c r="L97" s="75">
        <v>7</v>
      </c>
      <c r="M97" s="93">
        <f t="shared" si="11"/>
        <v>309.8</v>
      </c>
      <c r="N97" s="92">
        <v>0</v>
      </c>
      <c r="O97" s="92">
        <v>309.8</v>
      </c>
      <c r="P97" s="74">
        <f t="shared" si="12"/>
        <v>14016805.15</v>
      </c>
      <c r="Q97" s="74">
        <v>6037047.86</v>
      </c>
      <c r="R97" s="74">
        <v>5248966.14</v>
      </c>
      <c r="S97" s="74">
        <v>2730791.15</v>
      </c>
      <c r="T97" s="74">
        <v>0</v>
      </c>
    </row>
    <row r="98" spans="1:20" ht="12.75">
      <c r="A98" s="18">
        <v>76</v>
      </c>
      <c r="B98" s="17" t="s">
        <v>253</v>
      </c>
      <c r="C98" s="80">
        <v>27</v>
      </c>
      <c r="D98" s="81">
        <v>40445</v>
      </c>
      <c r="E98" s="74" t="s">
        <v>239</v>
      </c>
      <c r="F98" s="74" t="s">
        <v>37</v>
      </c>
      <c r="G98" s="75">
        <v>14</v>
      </c>
      <c r="H98" s="75">
        <v>10</v>
      </c>
      <c r="I98" s="74">
        <v>499.1</v>
      </c>
      <c r="J98" s="75">
        <f t="shared" si="10"/>
        <v>3</v>
      </c>
      <c r="K98" s="75">
        <v>0</v>
      </c>
      <c r="L98" s="75">
        <v>3</v>
      </c>
      <c r="M98" s="93">
        <f t="shared" si="11"/>
        <v>183.8</v>
      </c>
      <c r="N98" s="92">
        <v>0</v>
      </c>
      <c r="O98" s="92">
        <v>183.8</v>
      </c>
      <c r="P98" s="74">
        <f t="shared" si="12"/>
        <v>8040952.55</v>
      </c>
      <c r="Q98" s="74">
        <v>3581695.92</v>
      </c>
      <c r="R98" s="74">
        <v>3114138.08</v>
      </c>
      <c r="S98" s="74">
        <v>1345118.55</v>
      </c>
      <c r="T98" s="74">
        <v>0</v>
      </c>
    </row>
    <row r="99" spans="1:20" ht="12.75">
      <c r="A99" s="18">
        <v>77</v>
      </c>
      <c r="B99" s="17" t="s">
        <v>254</v>
      </c>
      <c r="C99" s="80">
        <v>92</v>
      </c>
      <c r="D99" s="81">
        <v>40906</v>
      </c>
      <c r="E99" s="74" t="s">
        <v>239</v>
      </c>
      <c r="F99" s="74" t="s">
        <v>37</v>
      </c>
      <c r="G99" s="75">
        <v>29</v>
      </c>
      <c r="H99" s="75">
        <v>2</v>
      </c>
      <c r="I99" s="74">
        <v>524.5</v>
      </c>
      <c r="J99" s="75">
        <f t="shared" si="10"/>
        <v>1</v>
      </c>
      <c r="K99" s="75">
        <v>0</v>
      </c>
      <c r="L99" s="75">
        <v>1</v>
      </c>
      <c r="M99" s="93">
        <f t="shared" si="11"/>
        <v>24.4</v>
      </c>
      <c r="N99" s="92">
        <v>0</v>
      </c>
      <c r="O99" s="92">
        <v>24.4</v>
      </c>
      <c r="P99" s="74">
        <f t="shared" si="12"/>
        <v>1273517</v>
      </c>
      <c r="Q99" s="74">
        <v>475480.85</v>
      </c>
      <c r="R99" s="74">
        <v>413411.15</v>
      </c>
      <c r="S99" s="74">
        <v>384625</v>
      </c>
      <c r="T99" s="74">
        <v>0</v>
      </c>
    </row>
    <row r="100" spans="1:20" ht="12.75">
      <c r="A100" s="143">
        <v>7</v>
      </c>
      <c r="B100" s="148" t="s">
        <v>43</v>
      </c>
      <c r="C100" s="152">
        <v>96</v>
      </c>
      <c r="D100" s="153">
        <v>40876</v>
      </c>
      <c r="E100" s="149" t="s">
        <v>237</v>
      </c>
      <c r="F100" s="149" t="s">
        <v>34</v>
      </c>
      <c r="G100" s="75">
        <v>23</v>
      </c>
      <c r="H100" s="75">
        <v>2</v>
      </c>
      <c r="I100" s="74">
        <v>976.6</v>
      </c>
      <c r="J100" s="75">
        <f t="shared" si="10"/>
        <v>1</v>
      </c>
      <c r="K100" s="75">
        <v>0</v>
      </c>
      <c r="L100" s="75">
        <v>1</v>
      </c>
      <c r="M100" s="93">
        <f t="shared" si="11"/>
        <v>42.9</v>
      </c>
      <c r="N100" s="92">
        <v>0</v>
      </c>
      <c r="O100" s="92">
        <v>42.9</v>
      </c>
      <c r="P100" s="74">
        <f>Q100+R100+S100</f>
        <v>1829919.7499999998</v>
      </c>
      <c r="Q100" s="74">
        <v>819703.82</v>
      </c>
      <c r="R100" s="74">
        <v>712698.94</v>
      </c>
      <c r="S100" s="74">
        <v>297516.99</v>
      </c>
      <c r="T100" s="74">
        <v>0</v>
      </c>
    </row>
    <row r="101" spans="1:20" ht="12.75">
      <c r="A101" s="143">
        <v>12</v>
      </c>
      <c r="B101" s="141" t="s">
        <v>123</v>
      </c>
      <c r="C101" s="152">
        <v>88</v>
      </c>
      <c r="D101" s="153">
        <v>40893</v>
      </c>
      <c r="E101" s="142" t="s">
        <v>239</v>
      </c>
      <c r="F101" s="149" t="s">
        <v>255</v>
      </c>
      <c r="G101" s="75">
        <v>50</v>
      </c>
      <c r="H101" s="75">
        <v>4</v>
      </c>
      <c r="I101" s="74">
        <v>978.5</v>
      </c>
      <c r="J101" s="75">
        <f t="shared" si="10"/>
        <v>1</v>
      </c>
      <c r="K101" s="75">
        <v>0</v>
      </c>
      <c r="L101" s="75">
        <v>1</v>
      </c>
      <c r="M101" s="93">
        <f t="shared" si="11"/>
        <v>24.7</v>
      </c>
      <c r="N101" s="92">
        <v>0</v>
      </c>
      <c r="O101" s="92">
        <v>24.7</v>
      </c>
      <c r="P101" s="74">
        <f>Q101+R101+S101</f>
        <v>1210572.33</v>
      </c>
      <c r="Q101" s="74">
        <v>481326.93</v>
      </c>
      <c r="R101" s="74">
        <v>418494.07</v>
      </c>
      <c r="S101" s="74">
        <v>310751.33</v>
      </c>
      <c r="T101" s="74">
        <v>0</v>
      </c>
    </row>
    <row r="102" spans="1:20" ht="12.75">
      <c r="A102" s="143">
        <v>8</v>
      </c>
      <c r="B102" s="148" t="s">
        <v>44</v>
      </c>
      <c r="C102" s="152">
        <v>44</v>
      </c>
      <c r="D102" s="153">
        <v>40540</v>
      </c>
      <c r="E102" s="142" t="s">
        <v>58</v>
      </c>
      <c r="F102" s="149" t="s">
        <v>255</v>
      </c>
      <c r="G102" s="75">
        <v>23</v>
      </c>
      <c r="H102" s="75">
        <v>9</v>
      </c>
      <c r="I102" s="74">
        <v>613.9</v>
      </c>
      <c r="J102" s="75">
        <f t="shared" si="10"/>
        <v>2</v>
      </c>
      <c r="K102" s="75">
        <v>0</v>
      </c>
      <c r="L102" s="75">
        <v>2</v>
      </c>
      <c r="M102" s="93">
        <f t="shared" si="11"/>
        <v>75.3</v>
      </c>
      <c r="N102" s="92">
        <v>0</v>
      </c>
      <c r="O102" s="92">
        <f>42.5+32.8</f>
        <v>75.3</v>
      </c>
      <c r="P102" s="74">
        <f>Q102+R102+S102</f>
        <v>5259446.02</v>
      </c>
      <c r="Q102" s="74">
        <v>1467365.09</v>
      </c>
      <c r="R102" s="74">
        <v>1275813.91</v>
      </c>
      <c r="S102" s="74">
        <v>2516267.02</v>
      </c>
      <c r="T102" s="74">
        <v>0</v>
      </c>
    </row>
    <row r="103" spans="1:20" ht="24.75" customHeight="1">
      <c r="A103" s="210" t="s">
        <v>256</v>
      </c>
      <c r="B103" s="211"/>
      <c r="C103" s="140" t="s">
        <v>27</v>
      </c>
      <c r="D103" s="140" t="s">
        <v>27</v>
      </c>
      <c r="E103" s="140" t="s">
        <v>27</v>
      </c>
      <c r="F103" s="140" t="s">
        <v>27</v>
      </c>
      <c r="G103" s="68">
        <f>SUM(G104:G165)</f>
        <v>1852</v>
      </c>
      <c r="H103" s="68">
        <v>1013</v>
      </c>
      <c r="I103" s="69">
        <v>38721.64</v>
      </c>
      <c r="J103" s="68">
        <v>458</v>
      </c>
      <c r="K103" s="68">
        <v>232</v>
      </c>
      <c r="L103" s="68">
        <v>226</v>
      </c>
      <c r="M103" s="69">
        <v>17601.68</v>
      </c>
      <c r="N103" s="69">
        <v>7521.64</v>
      </c>
      <c r="O103" s="69">
        <v>10080.04</v>
      </c>
      <c r="P103" s="69">
        <v>770857154.5699996</v>
      </c>
      <c r="Q103" s="69">
        <v>703743808.5400001</v>
      </c>
      <c r="R103" s="69">
        <v>40283623.28999999</v>
      </c>
      <c r="S103" s="69">
        <v>26829722.740000002</v>
      </c>
      <c r="T103" s="69">
        <v>0</v>
      </c>
    </row>
    <row r="104" spans="1:20" ht="12.75">
      <c r="A104" s="18">
        <v>29</v>
      </c>
      <c r="B104" s="15" t="s">
        <v>124</v>
      </c>
      <c r="C104" s="118">
        <v>6</v>
      </c>
      <c r="D104" s="119">
        <v>36686</v>
      </c>
      <c r="E104" s="120" t="s">
        <v>36</v>
      </c>
      <c r="F104" s="120" t="s">
        <v>37</v>
      </c>
      <c r="G104" s="121">
        <v>49</v>
      </c>
      <c r="H104" s="122">
        <v>9</v>
      </c>
      <c r="I104" s="120">
        <v>877.9</v>
      </c>
      <c r="J104" s="123">
        <f>K104+L104</f>
        <v>3</v>
      </c>
      <c r="K104" s="121">
        <v>3</v>
      </c>
      <c r="L104" s="121">
        <v>0</v>
      </c>
      <c r="M104" s="120">
        <f>N104+O104</f>
        <v>128.71</v>
      </c>
      <c r="N104" s="120">
        <v>128.71</v>
      </c>
      <c r="O104" s="120">
        <v>0</v>
      </c>
      <c r="P104" s="120">
        <v>6249809.94</v>
      </c>
      <c r="Q104" s="120">
        <v>5690408.8</v>
      </c>
      <c r="R104" s="120">
        <v>90014.19</v>
      </c>
      <c r="S104" s="120">
        <v>469386.95</v>
      </c>
      <c r="T104" s="120">
        <v>0</v>
      </c>
    </row>
    <row r="105" spans="1:20" ht="12.75">
      <c r="A105" s="18">
        <v>64</v>
      </c>
      <c r="B105" s="15" t="s">
        <v>125</v>
      </c>
      <c r="C105" s="124">
        <v>19</v>
      </c>
      <c r="D105" s="125">
        <v>40023</v>
      </c>
      <c r="E105" s="120" t="s">
        <v>36</v>
      </c>
      <c r="F105" s="120" t="s">
        <v>37</v>
      </c>
      <c r="G105" s="126">
        <v>14</v>
      </c>
      <c r="H105" s="122">
        <v>12</v>
      </c>
      <c r="I105" s="120">
        <v>347</v>
      </c>
      <c r="J105" s="123">
        <f aca="true" t="shared" si="13" ref="J105:J165">K105+L105</f>
        <v>6</v>
      </c>
      <c r="K105" s="121">
        <v>6</v>
      </c>
      <c r="L105" s="121">
        <v>0</v>
      </c>
      <c r="M105" s="120">
        <f aca="true" t="shared" si="14" ref="M105:M165">N105+O105</f>
        <v>265.7</v>
      </c>
      <c r="N105" s="120">
        <v>265.7</v>
      </c>
      <c r="O105" s="120">
        <v>0</v>
      </c>
      <c r="P105" s="120">
        <v>12416582.440000001</v>
      </c>
      <c r="Q105" s="120">
        <v>11435642</v>
      </c>
      <c r="R105" s="120">
        <v>157844.81</v>
      </c>
      <c r="S105" s="120">
        <v>823095.63</v>
      </c>
      <c r="T105" s="120">
        <v>0</v>
      </c>
    </row>
    <row r="106" spans="1:20" ht="12.75">
      <c r="A106" s="18">
        <v>65</v>
      </c>
      <c r="B106" s="15" t="s">
        <v>126</v>
      </c>
      <c r="C106" s="124">
        <v>20</v>
      </c>
      <c r="D106" s="125">
        <v>40023</v>
      </c>
      <c r="E106" s="120" t="s">
        <v>36</v>
      </c>
      <c r="F106" s="120" t="s">
        <v>37</v>
      </c>
      <c r="G106" s="126">
        <v>16</v>
      </c>
      <c r="H106" s="122">
        <v>7</v>
      </c>
      <c r="I106" s="120">
        <v>338.90000000000003</v>
      </c>
      <c r="J106" s="123">
        <f t="shared" si="13"/>
        <v>5</v>
      </c>
      <c r="K106" s="121">
        <v>4</v>
      </c>
      <c r="L106" s="121">
        <v>1</v>
      </c>
      <c r="M106" s="120">
        <f t="shared" si="14"/>
        <v>182</v>
      </c>
      <c r="N106" s="120">
        <v>131.2</v>
      </c>
      <c r="O106" s="120">
        <v>50.8</v>
      </c>
      <c r="P106" s="120">
        <v>6810351.9799999995</v>
      </c>
      <c r="Q106" s="120">
        <v>6043217.529999999</v>
      </c>
      <c r="R106" s="120">
        <v>642253.37</v>
      </c>
      <c r="S106" s="120">
        <v>124881.08</v>
      </c>
      <c r="T106" s="120">
        <v>0</v>
      </c>
    </row>
    <row r="107" spans="1:20" ht="12.75">
      <c r="A107" s="18">
        <v>74</v>
      </c>
      <c r="B107" s="15" t="s">
        <v>127</v>
      </c>
      <c r="C107" s="124">
        <v>33</v>
      </c>
      <c r="D107" s="125">
        <v>40176</v>
      </c>
      <c r="E107" s="120" t="s">
        <v>36</v>
      </c>
      <c r="F107" s="120" t="s">
        <v>37</v>
      </c>
      <c r="G107" s="126">
        <v>23</v>
      </c>
      <c r="H107" s="122">
        <v>7</v>
      </c>
      <c r="I107" s="120">
        <v>625.9</v>
      </c>
      <c r="J107" s="123">
        <f t="shared" si="13"/>
        <v>6</v>
      </c>
      <c r="K107" s="121">
        <v>6</v>
      </c>
      <c r="L107" s="121">
        <v>0</v>
      </c>
      <c r="M107" s="120">
        <f t="shared" si="14"/>
        <v>152.29</v>
      </c>
      <c r="N107" s="127">
        <v>152.29</v>
      </c>
      <c r="O107" s="120">
        <v>0</v>
      </c>
      <c r="P107" s="120">
        <v>5864865.080000001</v>
      </c>
      <c r="Q107" s="120">
        <v>5109628.3</v>
      </c>
      <c r="R107" s="120">
        <v>470310.98</v>
      </c>
      <c r="S107" s="120">
        <v>284925.8</v>
      </c>
      <c r="T107" s="120">
        <v>0</v>
      </c>
    </row>
    <row r="108" spans="1:20" ht="15" customHeight="1">
      <c r="A108" s="18">
        <v>66</v>
      </c>
      <c r="B108" s="15" t="s">
        <v>128</v>
      </c>
      <c r="C108" s="124">
        <v>3</v>
      </c>
      <c r="D108" s="125">
        <v>40239</v>
      </c>
      <c r="E108" s="120" t="s">
        <v>36</v>
      </c>
      <c r="F108" s="120" t="s">
        <v>37</v>
      </c>
      <c r="G108" s="126">
        <v>19</v>
      </c>
      <c r="H108" s="122">
        <v>3</v>
      </c>
      <c r="I108" s="120">
        <v>414.2</v>
      </c>
      <c r="J108" s="123">
        <f t="shared" si="13"/>
        <v>2</v>
      </c>
      <c r="K108" s="121">
        <v>2</v>
      </c>
      <c r="L108" s="121">
        <v>0</v>
      </c>
      <c r="M108" s="120">
        <f t="shared" si="14"/>
        <v>49.3</v>
      </c>
      <c r="N108" s="127">
        <v>49.3</v>
      </c>
      <c r="O108" s="120">
        <v>0</v>
      </c>
      <c r="P108" s="120">
        <v>1654000</v>
      </c>
      <c r="Q108" s="120">
        <v>1465940.2</v>
      </c>
      <c r="R108" s="120">
        <v>188059.8</v>
      </c>
      <c r="S108" s="120">
        <v>0</v>
      </c>
      <c r="T108" s="120">
        <v>0</v>
      </c>
    </row>
    <row r="109" spans="1:20" ht="22.5">
      <c r="A109" s="18">
        <v>78</v>
      </c>
      <c r="B109" s="15" t="s">
        <v>129</v>
      </c>
      <c r="C109" s="124">
        <v>7.6</v>
      </c>
      <c r="D109" s="128" t="s">
        <v>130</v>
      </c>
      <c r="E109" s="120" t="s">
        <v>36</v>
      </c>
      <c r="F109" s="120" t="s">
        <v>37</v>
      </c>
      <c r="G109" s="121">
        <v>2</v>
      </c>
      <c r="H109" s="122">
        <v>2</v>
      </c>
      <c r="I109" s="120">
        <v>77.7</v>
      </c>
      <c r="J109" s="123">
        <f>K109+L109</f>
        <v>1</v>
      </c>
      <c r="K109" s="121">
        <v>0</v>
      </c>
      <c r="L109" s="121">
        <v>1</v>
      </c>
      <c r="M109" s="120">
        <f t="shared" si="14"/>
        <v>38.2</v>
      </c>
      <c r="N109" s="127">
        <v>0</v>
      </c>
      <c r="O109" s="120">
        <v>38.2</v>
      </c>
      <c r="P109" s="120">
        <v>1868375.65</v>
      </c>
      <c r="Q109" s="120">
        <v>1700685.74</v>
      </c>
      <c r="R109" s="120">
        <v>96817.84</v>
      </c>
      <c r="S109" s="120">
        <v>70872.07</v>
      </c>
      <c r="T109" s="120">
        <v>0</v>
      </c>
    </row>
    <row r="110" spans="1:20" ht="12.75">
      <c r="A110" s="18">
        <v>79</v>
      </c>
      <c r="B110" s="15" t="s">
        <v>131</v>
      </c>
      <c r="C110" s="129" t="s">
        <v>132</v>
      </c>
      <c r="D110" s="125">
        <v>40268</v>
      </c>
      <c r="E110" s="120" t="s">
        <v>36</v>
      </c>
      <c r="F110" s="120" t="s">
        <v>37</v>
      </c>
      <c r="G110" s="121">
        <v>11</v>
      </c>
      <c r="H110" s="122">
        <v>11</v>
      </c>
      <c r="I110" s="120">
        <v>116.6</v>
      </c>
      <c r="J110" s="123">
        <f t="shared" si="13"/>
        <v>3</v>
      </c>
      <c r="K110" s="130">
        <v>1</v>
      </c>
      <c r="L110" s="121">
        <v>2</v>
      </c>
      <c r="M110" s="120">
        <f t="shared" si="14"/>
        <v>92.2</v>
      </c>
      <c r="N110" s="127">
        <v>24.3</v>
      </c>
      <c r="O110" s="120">
        <f>67.9</f>
        <v>67.9</v>
      </c>
      <c r="P110" s="120">
        <v>3761013.25</v>
      </c>
      <c r="Q110" s="120">
        <v>3462946.64</v>
      </c>
      <c r="R110" s="120">
        <v>172092.44</v>
      </c>
      <c r="S110" s="120">
        <v>125974.17</v>
      </c>
      <c r="T110" s="120">
        <v>0</v>
      </c>
    </row>
    <row r="111" spans="1:20" ht="12.75">
      <c r="A111" s="18">
        <v>80</v>
      </c>
      <c r="B111" s="15" t="s">
        <v>133</v>
      </c>
      <c r="C111" s="129" t="s">
        <v>134</v>
      </c>
      <c r="D111" s="125">
        <v>40268</v>
      </c>
      <c r="E111" s="120" t="s">
        <v>36</v>
      </c>
      <c r="F111" s="120" t="s">
        <v>37</v>
      </c>
      <c r="G111" s="121">
        <v>19</v>
      </c>
      <c r="H111" s="122">
        <v>19</v>
      </c>
      <c r="I111" s="120">
        <v>233.6</v>
      </c>
      <c r="J111" s="123">
        <f t="shared" si="13"/>
        <v>6</v>
      </c>
      <c r="K111" s="130">
        <v>2</v>
      </c>
      <c r="L111" s="121">
        <v>4</v>
      </c>
      <c r="M111" s="120">
        <f t="shared" si="14"/>
        <v>233.60000000000002</v>
      </c>
      <c r="N111" s="127">
        <v>70.8</v>
      </c>
      <c r="O111" s="120">
        <v>162.8</v>
      </c>
      <c r="P111" s="120">
        <v>11400462.940000001</v>
      </c>
      <c r="Q111" s="120">
        <v>10378093.51</v>
      </c>
      <c r="R111" s="120">
        <v>462130.79</v>
      </c>
      <c r="S111" s="120">
        <v>560238.64</v>
      </c>
      <c r="T111" s="120">
        <v>0</v>
      </c>
    </row>
    <row r="112" spans="1:20" ht="12.75">
      <c r="A112" s="18">
        <v>67</v>
      </c>
      <c r="B112" s="15" t="s">
        <v>135</v>
      </c>
      <c r="C112" s="124">
        <v>21</v>
      </c>
      <c r="D112" s="125">
        <v>40359</v>
      </c>
      <c r="E112" s="120" t="s">
        <v>36</v>
      </c>
      <c r="F112" s="120" t="s">
        <v>37</v>
      </c>
      <c r="G112" s="126">
        <v>26</v>
      </c>
      <c r="H112" s="122">
        <v>8</v>
      </c>
      <c r="I112" s="120">
        <v>501.7</v>
      </c>
      <c r="J112" s="123">
        <f t="shared" si="13"/>
        <v>6</v>
      </c>
      <c r="K112" s="130">
        <v>5</v>
      </c>
      <c r="L112" s="121">
        <v>1</v>
      </c>
      <c r="M112" s="120">
        <f t="shared" si="14"/>
        <v>181.91</v>
      </c>
      <c r="N112" s="127">
        <v>111.31</v>
      </c>
      <c r="O112" s="120">
        <v>70.6</v>
      </c>
      <c r="P112" s="120">
        <v>7597938.71</v>
      </c>
      <c r="Q112" s="120">
        <v>6442867.2</v>
      </c>
      <c r="R112" s="120">
        <v>752065.96</v>
      </c>
      <c r="S112" s="120">
        <v>403005.55</v>
      </c>
      <c r="T112" s="120">
        <v>0</v>
      </c>
    </row>
    <row r="113" spans="1:20" ht="12.75">
      <c r="A113" s="18">
        <v>68</v>
      </c>
      <c r="B113" s="15" t="s">
        <v>136</v>
      </c>
      <c r="C113" s="124">
        <v>22</v>
      </c>
      <c r="D113" s="125">
        <v>40359</v>
      </c>
      <c r="E113" s="120" t="s">
        <v>36</v>
      </c>
      <c r="F113" s="120" t="s">
        <v>37</v>
      </c>
      <c r="G113" s="126">
        <v>18</v>
      </c>
      <c r="H113" s="122">
        <v>12</v>
      </c>
      <c r="I113" s="120">
        <v>504</v>
      </c>
      <c r="J113" s="123">
        <f t="shared" si="13"/>
        <v>7</v>
      </c>
      <c r="K113" s="130">
        <v>7</v>
      </c>
      <c r="L113" s="121">
        <v>0</v>
      </c>
      <c r="M113" s="120">
        <f t="shared" si="14"/>
        <v>215.2</v>
      </c>
      <c r="N113" s="127">
        <v>215.2</v>
      </c>
      <c r="O113" s="120">
        <v>0</v>
      </c>
      <c r="P113" s="120">
        <v>7650975.249999999</v>
      </c>
      <c r="Q113" s="120">
        <v>7446703.199999999</v>
      </c>
      <c r="R113" s="120">
        <v>32869.77</v>
      </c>
      <c r="S113" s="120">
        <v>171402.28</v>
      </c>
      <c r="T113" s="120">
        <v>0</v>
      </c>
    </row>
    <row r="114" spans="1:20" ht="12.75">
      <c r="A114" s="18">
        <v>76</v>
      </c>
      <c r="B114" s="15" t="s">
        <v>137</v>
      </c>
      <c r="C114" s="124">
        <v>27</v>
      </c>
      <c r="D114" s="125">
        <v>40445</v>
      </c>
      <c r="E114" s="120" t="s">
        <v>36</v>
      </c>
      <c r="F114" s="120" t="s">
        <v>37</v>
      </c>
      <c r="G114" s="126">
        <v>14</v>
      </c>
      <c r="H114" s="122">
        <v>4</v>
      </c>
      <c r="I114" s="120">
        <v>499.1</v>
      </c>
      <c r="J114" s="123">
        <f t="shared" si="13"/>
        <v>3</v>
      </c>
      <c r="K114" s="131">
        <v>3</v>
      </c>
      <c r="L114" s="121">
        <v>0</v>
      </c>
      <c r="M114" s="120">
        <f t="shared" si="14"/>
        <v>41.28</v>
      </c>
      <c r="N114" s="127">
        <v>41.28</v>
      </c>
      <c r="O114" s="120">
        <v>0</v>
      </c>
      <c r="P114" s="120">
        <v>1766158.95</v>
      </c>
      <c r="Q114" s="120">
        <v>1552081.41</v>
      </c>
      <c r="R114" s="120">
        <v>111929.07</v>
      </c>
      <c r="S114" s="120">
        <v>102148.47</v>
      </c>
      <c r="T114" s="120">
        <v>0</v>
      </c>
    </row>
    <row r="115" spans="1:20" ht="12.75">
      <c r="A115" s="18">
        <v>81</v>
      </c>
      <c r="B115" s="15" t="s">
        <v>138</v>
      </c>
      <c r="C115" s="124">
        <v>37</v>
      </c>
      <c r="D115" s="125">
        <v>40483</v>
      </c>
      <c r="E115" s="120" t="s">
        <v>36</v>
      </c>
      <c r="F115" s="120" t="s">
        <v>37</v>
      </c>
      <c r="G115" s="121">
        <v>26</v>
      </c>
      <c r="H115" s="122">
        <v>26</v>
      </c>
      <c r="I115" s="120">
        <v>488.8</v>
      </c>
      <c r="J115" s="123">
        <f t="shared" si="13"/>
        <v>10</v>
      </c>
      <c r="K115" s="131">
        <v>5</v>
      </c>
      <c r="L115" s="132">
        <v>5</v>
      </c>
      <c r="M115" s="120">
        <f t="shared" si="14"/>
        <v>488.84</v>
      </c>
      <c r="N115" s="127">
        <v>217.94</v>
      </c>
      <c r="O115" s="120">
        <v>270.9</v>
      </c>
      <c r="P115" s="120">
        <v>21770473.07</v>
      </c>
      <c r="Q115" s="120">
        <v>20318507.41</v>
      </c>
      <c r="R115" s="120">
        <v>728878.71</v>
      </c>
      <c r="S115" s="120">
        <v>723086.95</v>
      </c>
      <c r="T115" s="120">
        <v>0</v>
      </c>
    </row>
    <row r="116" spans="1:20" ht="12.75">
      <c r="A116" s="18">
        <v>71</v>
      </c>
      <c r="B116" s="15" t="s">
        <v>139</v>
      </c>
      <c r="C116" s="124">
        <v>40</v>
      </c>
      <c r="D116" s="125">
        <v>40483</v>
      </c>
      <c r="E116" s="120" t="s">
        <v>36</v>
      </c>
      <c r="F116" s="120" t="s">
        <v>37</v>
      </c>
      <c r="G116" s="126">
        <v>57</v>
      </c>
      <c r="H116" s="122">
        <v>24</v>
      </c>
      <c r="I116" s="120">
        <v>924.7</v>
      </c>
      <c r="J116" s="123">
        <f>K116+L116</f>
        <v>17</v>
      </c>
      <c r="K116" s="131">
        <v>17</v>
      </c>
      <c r="L116" s="132">
        <v>0</v>
      </c>
      <c r="M116" s="120">
        <f t="shared" si="14"/>
        <v>486.39</v>
      </c>
      <c r="N116" s="127">
        <v>486.39</v>
      </c>
      <c r="O116" s="120">
        <v>0</v>
      </c>
      <c r="P116" s="120">
        <v>15684626.780000001</v>
      </c>
      <c r="Q116" s="120">
        <v>14780180.420000002</v>
      </c>
      <c r="R116" s="120">
        <v>687813.03</v>
      </c>
      <c r="S116" s="120">
        <v>216633.33</v>
      </c>
      <c r="T116" s="120">
        <v>0</v>
      </c>
    </row>
    <row r="117" spans="1:20" ht="12.75">
      <c r="A117" s="18">
        <v>31</v>
      </c>
      <c r="B117" s="15" t="s">
        <v>140</v>
      </c>
      <c r="C117" s="124">
        <v>34</v>
      </c>
      <c r="D117" s="125">
        <v>40483</v>
      </c>
      <c r="E117" s="120" t="s">
        <v>36</v>
      </c>
      <c r="F117" s="120" t="s">
        <v>37</v>
      </c>
      <c r="G117" s="126">
        <v>45</v>
      </c>
      <c r="H117" s="122">
        <v>43</v>
      </c>
      <c r="I117" s="120">
        <v>712.6</v>
      </c>
      <c r="J117" s="123">
        <f t="shared" si="13"/>
        <v>17</v>
      </c>
      <c r="K117" s="132">
        <v>7</v>
      </c>
      <c r="L117" s="132">
        <v>10</v>
      </c>
      <c r="M117" s="120">
        <f t="shared" si="14"/>
        <v>656.86</v>
      </c>
      <c r="N117" s="127">
        <v>200.16</v>
      </c>
      <c r="O117" s="120">
        <v>456.7</v>
      </c>
      <c r="P117" s="120">
        <v>29953861.049999997</v>
      </c>
      <c r="Q117" s="120">
        <v>26794678.259999998</v>
      </c>
      <c r="R117" s="120">
        <v>2003027.81</v>
      </c>
      <c r="S117" s="120">
        <v>1156154.98</v>
      </c>
      <c r="T117" s="120">
        <v>0</v>
      </c>
    </row>
    <row r="118" spans="1:20" ht="12.75">
      <c r="A118" s="18">
        <v>3</v>
      </c>
      <c r="B118" s="15" t="s">
        <v>35</v>
      </c>
      <c r="C118" s="133">
        <v>44</v>
      </c>
      <c r="D118" s="119">
        <v>40540</v>
      </c>
      <c r="E118" s="120" t="s">
        <v>36</v>
      </c>
      <c r="F118" s="120" t="s">
        <v>37</v>
      </c>
      <c r="G118" s="121">
        <v>43</v>
      </c>
      <c r="H118" s="122">
        <v>37</v>
      </c>
      <c r="I118" s="120">
        <v>977.3</v>
      </c>
      <c r="J118" s="123">
        <f t="shared" si="13"/>
        <v>21</v>
      </c>
      <c r="K118" s="132">
        <v>13</v>
      </c>
      <c r="L118" s="132">
        <v>8</v>
      </c>
      <c r="M118" s="120">
        <f t="shared" si="14"/>
        <v>761.5</v>
      </c>
      <c r="N118" s="127">
        <v>375.8</v>
      </c>
      <c r="O118" s="120">
        <v>385.7</v>
      </c>
      <c r="P118" s="120">
        <v>32624229.41</v>
      </c>
      <c r="Q118" s="120">
        <v>29367754.31</v>
      </c>
      <c r="R118" s="120">
        <v>1933136.07</v>
      </c>
      <c r="S118" s="120">
        <v>1323339.03</v>
      </c>
      <c r="T118" s="120">
        <v>0</v>
      </c>
    </row>
    <row r="119" spans="1:20" ht="12.75">
      <c r="A119" s="18">
        <v>69</v>
      </c>
      <c r="B119" s="15" t="s">
        <v>141</v>
      </c>
      <c r="C119" s="124">
        <v>45</v>
      </c>
      <c r="D119" s="125">
        <v>40540</v>
      </c>
      <c r="E119" s="120" t="s">
        <v>36</v>
      </c>
      <c r="F119" s="120" t="s">
        <v>37</v>
      </c>
      <c r="G119" s="126">
        <v>26</v>
      </c>
      <c r="H119" s="122">
        <v>12</v>
      </c>
      <c r="I119" s="120">
        <v>524</v>
      </c>
      <c r="J119" s="123">
        <f t="shared" si="13"/>
        <v>9</v>
      </c>
      <c r="K119" s="132">
        <v>7</v>
      </c>
      <c r="L119" s="132">
        <v>2</v>
      </c>
      <c r="M119" s="120">
        <f t="shared" si="14"/>
        <v>231.5</v>
      </c>
      <c r="N119" s="127">
        <v>184.5</v>
      </c>
      <c r="O119" s="120">
        <v>47</v>
      </c>
      <c r="P119" s="120">
        <v>9299366.2</v>
      </c>
      <c r="Q119" s="120">
        <v>8132621.119999999</v>
      </c>
      <c r="R119" s="120">
        <v>664709.58</v>
      </c>
      <c r="S119" s="120">
        <v>502035.5</v>
      </c>
      <c r="T119" s="120">
        <v>0</v>
      </c>
    </row>
    <row r="120" spans="1:20" ht="12.75">
      <c r="A120" s="18">
        <v>22</v>
      </c>
      <c r="B120" s="15" t="s">
        <v>142</v>
      </c>
      <c r="C120" s="124">
        <v>46</v>
      </c>
      <c r="D120" s="125">
        <v>40540</v>
      </c>
      <c r="E120" s="120" t="s">
        <v>36</v>
      </c>
      <c r="F120" s="120" t="s">
        <v>37</v>
      </c>
      <c r="G120" s="121">
        <v>53</v>
      </c>
      <c r="H120" s="122">
        <v>52</v>
      </c>
      <c r="I120" s="120">
        <v>1021.5</v>
      </c>
      <c r="J120" s="123">
        <f t="shared" si="13"/>
        <v>25</v>
      </c>
      <c r="K120" s="132">
        <v>4</v>
      </c>
      <c r="L120" s="132">
        <v>21</v>
      </c>
      <c r="M120" s="120">
        <f t="shared" si="14"/>
        <v>766.86</v>
      </c>
      <c r="N120" s="127">
        <v>81.26</v>
      </c>
      <c r="O120" s="120">
        <v>685.6</v>
      </c>
      <c r="P120" s="120">
        <v>35835506.94</v>
      </c>
      <c r="Q120" s="120">
        <v>33139736.209999997</v>
      </c>
      <c r="R120" s="120">
        <v>1778313.92</v>
      </c>
      <c r="S120" s="120">
        <v>917456.81</v>
      </c>
      <c r="T120" s="120">
        <v>0</v>
      </c>
    </row>
    <row r="121" spans="1:20" ht="12.75">
      <c r="A121" s="18">
        <v>82</v>
      </c>
      <c r="B121" s="15" t="s">
        <v>143</v>
      </c>
      <c r="C121" s="124">
        <v>47</v>
      </c>
      <c r="D121" s="125">
        <v>40540</v>
      </c>
      <c r="E121" s="120" t="s">
        <v>36</v>
      </c>
      <c r="F121" s="120" t="s">
        <v>37</v>
      </c>
      <c r="G121" s="121">
        <v>56</v>
      </c>
      <c r="H121" s="122">
        <v>56</v>
      </c>
      <c r="I121" s="120">
        <v>1042.5</v>
      </c>
      <c r="J121" s="123">
        <f t="shared" si="13"/>
        <v>25</v>
      </c>
      <c r="K121" s="132">
        <v>11</v>
      </c>
      <c r="L121" s="132">
        <v>14</v>
      </c>
      <c r="M121" s="120">
        <f t="shared" si="14"/>
        <v>922.8699999999999</v>
      </c>
      <c r="N121" s="127">
        <v>309.57</v>
      </c>
      <c r="O121" s="120">
        <v>613.3</v>
      </c>
      <c r="P121" s="120">
        <v>40593143.52</v>
      </c>
      <c r="Q121" s="120">
        <v>37661437.76</v>
      </c>
      <c r="R121" s="120">
        <v>1830099.7</v>
      </c>
      <c r="S121" s="120">
        <v>1101606.06</v>
      </c>
      <c r="T121" s="120">
        <v>0</v>
      </c>
    </row>
    <row r="122" spans="1:20" ht="12.75">
      <c r="A122" s="18">
        <v>83</v>
      </c>
      <c r="B122" s="15" t="s">
        <v>144</v>
      </c>
      <c r="C122" s="124">
        <v>5</v>
      </c>
      <c r="D122" s="125">
        <v>40611</v>
      </c>
      <c r="E122" s="120" t="s">
        <v>36</v>
      </c>
      <c r="F122" s="120" t="s">
        <v>37</v>
      </c>
      <c r="G122" s="121">
        <v>22</v>
      </c>
      <c r="H122" s="122">
        <v>22</v>
      </c>
      <c r="I122" s="120">
        <v>488.8</v>
      </c>
      <c r="J122" s="123">
        <f t="shared" si="13"/>
        <v>6</v>
      </c>
      <c r="K122" s="132">
        <v>0</v>
      </c>
      <c r="L122" s="132">
        <v>6</v>
      </c>
      <c r="M122" s="120">
        <f t="shared" si="14"/>
        <v>373.7</v>
      </c>
      <c r="N122" s="127">
        <v>0</v>
      </c>
      <c r="O122" s="120">
        <v>373.7</v>
      </c>
      <c r="P122" s="120">
        <v>17815296.259999998</v>
      </c>
      <c r="Q122" s="120">
        <v>16545526.74</v>
      </c>
      <c r="R122" s="120">
        <v>879516.73</v>
      </c>
      <c r="S122" s="120">
        <v>390252.79</v>
      </c>
      <c r="T122" s="120">
        <v>0</v>
      </c>
    </row>
    <row r="123" spans="1:20" ht="12.75">
      <c r="A123" s="18">
        <v>84</v>
      </c>
      <c r="B123" s="15" t="s">
        <v>145</v>
      </c>
      <c r="C123" s="124">
        <v>2</v>
      </c>
      <c r="D123" s="125">
        <v>40611</v>
      </c>
      <c r="E123" s="120" t="s">
        <v>36</v>
      </c>
      <c r="F123" s="120" t="s">
        <v>37</v>
      </c>
      <c r="G123" s="121">
        <v>41</v>
      </c>
      <c r="H123" s="122">
        <v>41</v>
      </c>
      <c r="I123" s="120">
        <v>882.6</v>
      </c>
      <c r="J123" s="123">
        <f t="shared" si="13"/>
        <v>16</v>
      </c>
      <c r="K123" s="132">
        <v>8</v>
      </c>
      <c r="L123" s="132">
        <v>8</v>
      </c>
      <c r="M123" s="120">
        <f t="shared" si="14"/>
        <v>862.06</v>
      </c>
      <c r="N123" s="127">
        <v>381.06</v>
      </c>
      <c r="O123" s="120">
        <v>481</v>
      </c>
      <c r="P123" s="120">
        <v>36729891.129999995</v>
      </c>
      <c r="Q123" s="120">
        <v>33207534.729999997</v>
      </c>
      <c r="R123" s="120">
        <v>2711059.22</v>
      </c>
      <c r="S123" s="120">
        <v>811297.18</v>
      </c>
      <c r="T123" s="120">
        <v>0</v>
      </c>
    </row>
    <row r="124" spans="1:20" ht="12.75">
      <c r="A124" s="18">
        <v>85</v>
      </c>
      <c r="B124" s="15" t="s">
        <v>146</v>
      </c>
      <c r="C124" s="124">
        <v>1</v>
      </c>
      <c r="D124" s="125">
        <v>40611</v>
      </c>
      <c r="E124" s="120" t="s">
        <v>36</v>
      </c>
      <c r="F124" s="120" t="s">
        <v>37</v>
      </c>
      <c r="G124" s="121">
        <v>21</v>
      </c>
      <c r="H124" s="122">
        <v>21</v>
      </c>
      <c r="I124" s="120">
        <v>485.8</v>
      </c>
      <c r="J124" s="123">
        <f t="shared" si="13"/>
        <v>7</v>
      </c>
      <c r="K124" s="132">
        <v>1</v>
      </c>
      <c r="L124" s="132">
        <v>6</v>
      </c>
      <c r="M124" s="120">
        <f t="shared" si="14"/>
        <v>341.06</v>
      </c>
      <c r="N124" s="127">
        <v>32.36</v>
      </c>
      <c r="O124" s="120">
        <v>308.7</v>
      </c>
      <c r="P124" s="120">
        <v>16276990.690000001</v>
      </c>
      <c r="Q124" s="120">
        <v>15102161.22</v>
      </c>
      <c r="R124" s="120">
        <v>732668.96</v>
      </c>
      <c r="S124" s="120">
        <v>442160.51</v>
      </c>
      <c r="T124" s="120">
        <v>0</v>
      </c>
    </row>
    <row r="125" spans="1:20" ht="12.75">
      <c r="A125" s="18">
        <v>86</v>
      </c>
      <c r="B125" s="15" t="s">
        <v>147</v>
      </c>
      <c r="C125" s="124">
        <v>3</v>
      </c>
      <c r="D125" s="125">
        <v>40611</v>
      </c>
      <c r="E125" s="120" t="s">
        <v>36</v>
      </c>
      <c r="F125" s="120" t="s">
        <v>37</v>
      </c>
      <c r="G125" s="121">
        <v>29</v>
      </c>
      <c r="H125" s="122">
        <v>29</v>
      </c>
      <c r="I125" s="120">
        <v>882.1</v>
      </c>
      <c r="J125" s="123">
        <f t="shared" si="13"/>
        <v>14</v>
      </c>
      <c r="K125" s="132">
        <v>7</v>
      </c>
      <c r="L125" s="132">
        <v>7</v>
      </c>
      <c r="M125" s="120">
        <f t="shared" si="14"/>
        <v>693.88</v>
      </c>
      <c r="N125" s="127">
        <v>258.88</v>
      </c>
      <c r="O125" s="120">
        <v>435</v>
      </c>
      <c r="P125" s="120">
        <v>29327596.39</v>
      </c>
      <c r="Q125" s="120">
        <v>26782129.02</v>
      </c>
      <c r="R125" s="120">
        <v>2005149.25</v>
      </c>
      <c r="S125" s="120">
        <v>540318.12</v>
      </c>
      <c r="T125" s="120">
        <v>0</v>
      </c>
    </row>
    <row r="126" spans="1:20" ht="12.75">
      <c r="A126" s="18">
        <v>87</v>
      </c>
      <c r="B126" s="15" t="s">
        <v>148</v>
      </c>
      <c r="C126" s="124">
        <v>52</v>
      </c>
      <c r="D126" s="125">
        <v>40816</v>
      </c>
      <c r="E126" s="120" t="s">
        <v>36</v>
      </c>
      <c r="F126" s="120" t="s">
        <v>37</v>
      </c>
      <c r="G126" s="121">
        <v>25</v>
      </c>
      <c r="H126" s="122">
        <v>25</v>
      </c>
      <c r="I126" s="120">
        <v>499.5</v>
      </c>
      <c r="J126" s="123">
        <f t="shared" si="13"/>
        <v>9</v>
      </c>
      <c r="K126" s="132">
        <v>2</v>
      </c>
      <c r="L126" s="132">
        <v>7</v>
      </c>
      <c r="M126" s="120">
        <f t="shared" si="14"/>
        <v>499.5</v>
      </c>
      <c r="N126" s="127">
        <v>123.5</v>
      </c>
      <c r="O126" s="120">
        <v>376</v>
      </c>
      <c r="P126" s="120">
        <v>21816675.94</v>
      </c>
      <c r="Q126" s="120">
        <v>20081305.2</v>
      </c>
      <c r="R126" s="120">
        <v>1340554.64</v>
      </c>
      <c r="S126" s="120">
        <v>394816.1</v>
      </c>
      <c r="T126" s="120">
        <v>0</v>
      </c>
    </row>
    <row r="127" spans="1:20" ht="12.75">
      <c r="A127" s="18">
        <v>70</v>
      </c>
      <c r="B127" s="19" t="s">
        <v>149</v>
      </c>
      <c r="C127" s="124">
        <v>53</v>
      </c>
      <c r="D127" s="125">
        <v>40816</v>
      </c>
      <c r="E127" s="120" t="s">
        <v>36</v>
      </c>
      <c r="F127" s="120" t="s">
        <v>37</v>
      </c>
      <c r="G127" s="126">
        <v>62</v>
      </c>
      <c r="H127" s="122">
        <v>61</v>
      </c>
      <c r="I127" s="120">
        <v>1006.4</v>
      </c>
      <c r="J127" s="123">
        <f t="shared" si="13"/>
        <v>31</v>
      </c>
      <c r="K127" s="132">
        <v>18</v>
      </c>
      <c r="L127" s="132">
        <v>13</v>
      </c>
      <c r="M127" s="120">
        <f t="shared" si="14"/>
        <v>956.6600000000001</v>
      </c>
      <c r="N127" s="127">
        <v>452.46</v>
      </c>
      <c r="O127" s="120">
        <v>504.20000000000005</v>
      </c>
      <c r="P127" s="120">
        <v>41073534.870000005</v>
      </c>
      <c r="Q127" s="120">
        <v>38638163.67</v>
      </c>
      <c r="R127" s="120">
        <v>1299508.68</v>
      </c>
      <c r="S127" s="120">
        <v>1135862.52</v>
      </c>
      <c r="T127" s="120">
        <v>0</v>
      </c>
    </row>
    <row r="128" spans="1:20" ht="12.75">
      <c r="A128" s="18">
        <v>88</v>
      </c>
      <c r="B128" s="19" t="s">
        <v>150</v>
      </c>
      <c r="C128" s="124">
        <v>54</v>
      </c>
      <c r="D128" s="125">
        <v>40816</v>
      </c>
      <c r="E128" s="120" t="s">
        <v>36</v>
      </c>
      <c r="F128" s="120" t="s">
        <v>37</v>
      </c>
      <c r="G128" s="121">
        <v>24</v>
      </c>
      <c r="H128" s="122">
        <v>24</v>
      </c>
      <c r="I128" s="120">
        <v>486.3</v>
      </c>
      <c r="J128" s="123">
        <f t="shared" si="13"/>
        <v>7</v>
      </c>
      <c r="K128" s="132">
        <v>2</v>
      </c>
      <c r="L128" s="132">
        <v>5</v>
      </c>
      <c r="M128" s="120">
        <f t="shared" si="14"/>
        <v>423.3</v>
      </c>
      <c r="N128" s="127">
        <v>121.5</v>
      </c>
      <c r="O128" s="120">
        <v>301.8</v>
      </c>
      <c r="P128" s="120">
        <v>18333916.96</v>
      </c>
      <c r="Q128" s="120">
        <v>16768516.29</v>
      </c>
      <c r="R128" s="120">
        <v>1260054.44</v>
      </c>
      <c r="S128" s="120">
        <v>305346.23</v>
      </c>
      <c r="T128" s="120">
        <v>0</v>
      </c>
    </row>
    <row r="129" spans="1:20" ht="12.75">
      <c r="A129" s="18">
        <v>89</v>
      </c>
      <c r="B129" s="20" t="s">
        <v>151</v>
      </c>
      <c r="C129" s="124">
        <v>71</v>
      </c>
      <c r="D129" s="125">
        <v>40822</v>
      </c>
      <c r="E129" s="120" t="s">
        <v>36</v>
      </c>
      <c r="F129" s="120" t="s">
        <v>37</v>
      </c>
      <c r="G129" s="121">
        <v>28</v>
      </c>
      <c r="H129" s="122">
        <v>28</v>
      </c>
      <c r="I129" s="120">
        <v>490.9</v>
      </c>
      <c r="J129" s="123">
        <f t="shared" si="13"/>
        <v>11</v>
      </c>
      <c r="K129" s="134">
        <v>5</v>
      </c>
      <c r="L129" s="134">
        <v>6</v>
      </c>
      <c r="M129" s="120">
        <f t="shared" si="14"/>
        <v>455.32</v>
      </c>
      <c r="N129" s="127">
        <v>201.82</v>
      </c>
      <c r="O129" s="120">
        <v>253.5</v>
      </c>
      <c r="P129" s="120">
        <v>19812483.659999996</v>
      </c>
      <c r="Q129" s="120">
        <v>17927302.97</v>
      </c>
      <c r="R129" s="120">
        <v>1271921.65</v>
      </c>
      <c r="S129" s="120">
        <v>613259.04</v>
      </c>
      <c r="T129" s="120">
        <v>0</v>
      </c>
    </row>
    <row r="130" spans="1:20" ht="12.75">
      <c r="A130" s="18">
        <v>90</v>
      </c>
      <c r="B130" s="19" t="s">
        <v>152</v>
      </c>
      <c r="C130" s="124">
        <v>73</v>
      </c>
      <c r="D130" s="125">
        <v>40822</v>
      </c>
      <c r="E130" s="120" t="s">
        <v>36</v>
      </c>
      <c r="F130" s="120" t="s">
        <v>37</v>
      </c>
      <c r="G130" s="121">
        <v>11</v>
      </c>
      <c r="H130" s="122">
        <v>11</v>
      </c>
      <c r="I130" s="120">
        <v>342.8</v>
      </c>
      <c r="J130" s="123">
        <f t="shared" si="13"/>
        <v>8</v>
      </c>
      <c r="K130" s="135">
        <v>4</v>
      </c>
      <c r="L130" s="132">
        <v>4</v>
      </c>
      <c r="M130" s="120">
        <f t="shared" si="14"/>
        <v>342.79999999999995</v>
      </c>
      <c r="N130" s="127">
        <v>172.2</v>
      </c>
      <c r="O130" s="120">
        <v>170.6</v>
      </c>
      <c r="P130" s="120">
        <v>15447899.34</v>
      </c>
      <c r="Q130" s="120">
        <v>14429263.51</v>
      </c>
      <c r="R130" s="120">
        <v>516355.37</v>
      </c>
      <c r="S130" s="120">
        <v>502280.46</v>
      </c>
      <c r="T130" s="120">
        <v>0</v>
      </c>
    </row>
    <row r="131" spans="1:20" ht="12.75">
      <c r="A131" s="18">
        <v>32</v>
      </c>
      <c r="B131" s="19" t="s">
        <v>153</v>
      </c>
      <c r="C131" s="124">
        <v>74</v>
      </c>
      <c r="D131" s="125">
        <v>40822</v>
      </c>
      <c r="E131" s="120" t="s">
        <v>36</v>
      </c>
      <c r="F131" s="120" t="s">
        <v>37</v>
      </c>
      <c r="G131" s="121">
        <v>53</v>
      </c>
      <c r="H131" s="122">
        <v>49</v>
      </c>
      <c r="I131" s="120">
        <v>876.7</v>
      </c>
      <c r="J131" s="123">
        <f t="shared" si="13"/>
        <v>18</v>
      </c>
      <c r="K131" s="135">
        <v>2</v>
      </c>
      <c r="L131" s="132">
        <v>16</v>
      </c>
      <c r="M131" s="120">
        <f t="shared" si="14"/>
        <v>781.9000000000001</v>
      </c>
      <c r="N131" s="127">
        <v>123.7</v>
      </c>
      <c r="O131" s="120">
        <v>658.2</v>
      </c>
      <c r="P131" s="120">
        <v>36576056.050000004</v>
      </c>
      <c r="Q131" s="120">
        <v>33016088.880000003</v>
      </c>
      <c r="R131" s="120">
        <v>2411028.82</v>
      </c>
      <c r="S131" s="120">
        <v>1148938.35</v>
      </c>
      <c r="T131" s="120">
        <v>0</v>
      </c>
    </row>
    <row r="132" spans="1:20" ht="12.75">
      <c r="A132" s="18">
        <v>91</v>
      </c>
      <c r="B132" s="19" t="s">
        <v>154</v>
      </c>
      <c r="C132" s="124">
        <v>78</v>
      </c>
      <c r="D132" s="125">
        <v>40864</v>
      </c>
      <c r="E132" s="120" t="s">
        <v>36</v>
      </c>
      <c r="F132" s="120" t="s">
        <v>37</v>
      </c>
      <c r="G132" s="121">
        <v>46</v>
      </c>
      <c r="H132" s="122">
        <v>46</v>
      </c>
      <c r="I132" s="120">
        <v>622.9</v>
      </c>
      <c r="J132" s="123">
        <f t="shared" si="13"/>
        <v>20</v>
      </c>
      <c r="K132" s="135">
        <v>6</v>
      </c>
      <c r="L132" s="132">
        <v>14</v>
      </c>
      <c r="M132" s="120">
        <f t="shared" si="14"/>
        <v>593.98</v>
      </c>
      <c r="N132" s="127">
        <v>156.08</v>
      </c>
      <c r="O132" s="120">
        <v>437.9</v>
      </c>
      <c r="P132" s="120">
        <v>26790949.6</v>
      </c>
      <c r="Q132" s="120">
        <v>24608873.630000003</v>
      </c>
      <c r="R132" s="120">
        <v>1533428.16</v>
      </c>
      <c r="S132" s="120">
        <v>648647.81</v>
      </c>
      <c r="T132" s="120">
        <v>0</v>
      </c>
    </row>
    <row r="133" spans="1:20" ht="12.75">
      <c r="A133" s="18">
        <v>72</v>
      </c>
      <c r="B133" s="19" t="s">
        <v>155</v>
      </c>
      <c r="C133" s="124">
        <v>79</v>
      </c>
      <c r="D133" s="125">
        <v>40864</v>
      </c>
      <c r="E133" s="120" t="s">
        <v>36</v>
      </c>
      <c r="F133" s="120" t="s">
        <v>37</v>
      </c>
      <c r="G133" s="126">
        <v>32</v>
      </c>
      <c r="H133" s="122">
        <v>28</v>
      </c>
      <c r="I133" s="120">
        <v>610.7</v>
      </c>
      <c r="J133" s="123">
        <f t="shared" si="13"/>
        <v>13</v>
      </c>
      <c r="K133" s="135">
        <v>8</v>
      </c>
      <c r="L133" s="132">
        <v>5</v>
      </c>
      <c r="M133" s="120">
        <f t="shared" si="14"/>
        <v>531.22</v>
      </c>
      <c r="N133" s="127">
        <v>279.72</v>
      </c>
      <c r="O133" s="120">
        <v>251.5</v>
      </c>
      <c r="P133" s="120">
        <v>23855573.2</v>
      </c>
      <c r="Q133" s="120">
        <v>21102463.64</v>
      </c>
      <c r="R133" s="120">
        <v>1615995.16</v>
      </c>
      <c r="S133" s="120">
        <v>1137114.4</v>
      </c>
      <c r="T133" s="120">
        <v>0</v>
      </c>
    </row>
    <row r="134" spans="1:20" ht="12.75">
      <c r="A134" s="18">
        <v>92</v>
      </c>
      <c r="B134" s="19" t="s">
        <v>156</v>
      </c>
      <c r="C134" s="124">
        <v>91</v>
      </c>
      <c r="D134" s="125">
        <v>40906</v>
      </c>
      <c r="E134" s="120" t="s">
        <v>36</v>
      </c>
      <c r="F134" s="120" t="s">
        <v>37</v>
      </c>
      <c r="G134" s="121">
        <v>5</v>
      </c>
      <c r="H134" s="122">
        <v>5</v>
      </c>
      <c r="I134" s="120">
        <v>94.9</v>
      </c>
      <c r="J134" s="123">
        <f t="shared" si="13"/>
        <v>2</v>
      </c>
      <c r="K134" s="135">
        <v>0</v>
      </c>
      <c r="L134" s="132">
        <v>2</v>
      </c>
      <c r="M134" s="120">
        <f t="shared" si="14"/>
        <v>94.9</v>
      </c>
      <c r="N134" s="120">
        <v>0</v>
      </c>
      <c r="O134" s="120">
        <v>94.9</v>
      </c>
      <c r="P134" s="120">
        <v>4543099.14</v>
      </c>
      <c r="Q134" s="120">
        <v>4195018.56</v>
      </c>
      <c r="R134" s="120">
        <v>252065.47</v>
      </c>
      <c r="S134" s="120">
        <v>96015.11</v>
      </c>
      <c r="T134" s="120">
        <v>0</v>
      </c>
    </row>
    <row r="135" spans="1:20" ht="12.75">
      <c r="A135" s="18">
        <v>93</v>
      </c>
      <c r="B135" s="19" t="s">
        <v>157</v>
      </c>
      <c r="C135" s="124">
        <v>90</v>
      </c>
      <c r="D135" s="125">
        <v>40906</v>
      </c>
      <c r="E135" s="120" t="s">
        <v>36</v>
      </c>
      <c r="F135" s="120" t="s">
        <v>37</v>
      </c>
      <c r="G135" s="121">
        <v>16</v>
      </c>
      <c r="H135" s="122">
        <v>16</v>
      </c>
      <c r="I135" s="120">
        <v>342.2</v>
      </c>
      <c r="J135" s="123">
        <f t="shared" si="13"/>
        <v>7</v>
      </c>
      <c r="K135" s="132">
        <v>2</v>
      </c>
      <c r="L135" s="132">
        <v>5</v>
      </c>
      <c r="M135" s="120">
        <f t="shared" si="14"/>
        <v>302.7</v>
      </c>
      <c r="N135" s="120">
        <v>92.3</v>
      </c>
      <c r="O135" s="120">
        <v>210.4</v>
      </c>
      <c r="P135" s="120">
        <v>13777371.530000001</v>
      </c>
      <c r="Q135" s="120">
        <v>13005652.31</v>
      </c>
      <c r="R135" s="120">
        <v>558846.97</v>
      </c>
      <c r="S135" s="120">
        <v>212872.25</v>
      </c>
      <c r="T135" s="120">
        <v>0</v>
      </c>
    </row>
    <row r="136" spans="1:20" ht="12.75">
      <c r="A136" s="18">
        <v>94</v>
      </c>
      <c r="B136" s="19" t="s">
        <v>158</v>
      </c>
      <c r="C136" s="124">
        <v>89</v>
      </c>
      <c r="D136" s="125">
        <v>40906</v>
      </c>
      <c r="E136" s="120" t="s">
        <v>36</v>
      </c>
      <c r="F136" s="120" t="s">
        <v>37</v>
      </c>
      <c r="G136" s="121">
        <v>29</v>
      </c>
      <c r="H136" s="122">
        <v>29</v>
      </c>
      <c r="I136" s="120">
        <v>508.8</v>
      </c>
      <c r="J136" s="123">
        <f t="shared" si="13"/>
        <v>12</v>
      </c>
      <c r="K136" s="132">
        <v>5</v>
      </c>
      <c r="L136" s="132">
        <v>7</v>
      </c>
      <c r="M136" s="120">
        <f t="shared" si="14"/>
        <v>435.5</v>
      </c>
      <c r="N136" s="120">
        <v>126.1</v>
      </c>
      <c r="O136" s="120">
        <v>309.4</v>
      </c>
      <c r="P136" s="120">
        <v>19208973.01</v>
      </c>
      <c r="Q136" s="120">
        <v>17734436.8</v>
      </c>
      <c r="R136" s="120">
        <v>1042184.46</v>
      </c>
      <c r="S136" s="120">
        <v>432351.75</v>
      </c>
      <c r="T136" s="120">
        <v>0</v>
      </c>
    </row>
    <row r="137" spans="1:20" ht="12.75">
      <c r="A137" s="18">
        <v>77</v>
      </c>
      <c r="B137" s="19" t="s">
        <v>159</v>
      </c>
      <c r="C137" s="124">
        <v>92</v>
      </c>
      <c r="D137" s="125">
        <v>40906</v>
      </c>
      <c r="E137" s="120" t="s">
        <v>36</v>
      </c>
      <c r="F137" s="120" t="s">
        <v>37</v>
      </c>
      <c r="G137" s="126">
        <v>29</v>
      </c>
      <c r="H137" s="122">
        <v>27</v>
      </c>
      <c r="I137" s="120">
        <v>524.5</v>
      </c>
      <c r="J137" s="123">
        <f t="shared" si="13"/>
        <v>8</v>
      </c>
      <c r="K137" s="135">
        <v>0</v>
      </c>
      <c r="L137" s="132">
        <v>8</v>
      </c>
      <c r="M137" s="120">
        <f t="shared" si="14"/>
        <v>302.6</v>
      </c>
      <c r="N137" s="120">
        <v>0</v>
      </c>
      <c r="O137" s="120">
        <v>302.6</v>
      </c>
      <c r="P137" s="120">
        <v>14480832.25</v>
      </c>
      <c r="Q137" s="120">
        <v>13378211.8</v>
      </c>
      <c r="R137" s="120">
        <v>795587.92</v>
      </c>
      <c r="S137" s="120">
        <v>307032.53</v>
      </c>
      <c r="T137" s="120">
        <v>0</v>
      </c>
    </row>
    <row r="138" spans="1:20" ht="12.75">
      <c r="A138" s="143">
        <v>73</v>
      </c>
      <c r="B138" s="144" t="s">
        <v>160</v>
      </c>
      <c r="C138" s="145">
        <v>98</v>
      </c>
      <c r="D138" s="146">
        <v>40906</v>
      </c>
      <c r="E138" s="147" t="s">
        <v>36</v>
      </c>
      <c r="F138" s="147" t="s">
        <v>58</v>
      </c>
      <c r="G138" s="126">
        <v>37</v>
      </c>
      <c r="H138" s="122">
        <v>35</v>
      </c>
      <c r="I138" s="120">
        <v>885.4</v>
      </c>
      <c r="J138" s="123">
        <f t="shared" si="13"/>
        <v>8</v>
      </c>
      <c r="K138" s="132">
        <v>0</v>
      </c>
      <c r="L138" s="132">
        <v>8</v>
      </c>
      <c r="M138" s="120">
        <f t="shared" si="14"/>
        <v>354</v>
      </c>
      <c r="N138" s="120">
        <v>0</v>
      </c>
      <c r="O138" s="120">
        <v>354</v>
      </c>
      <c r="P138" s="120">
        <v>17049584.06</v>
      </c>
      <c r="Q138" s="120">
        <v>15648588.479999999</v>
      </c>
      <c r="R138" s="120">
        <v>956770.16</v>
      </c>
      <c r="S138" s="120">
        <v>444225.42</v>
      </c>
      <c r="T138" s="120">
        <v>0</v>
      </c>
    </row>
    <row r="139" spans="1:20" ht="12.75">
      <c r="A139" s="18">
        <v>95</v>
      </c>
      <c r="B139" s="21" t="s">
        <v>161</v>
      </c>
      <c r="C139" s="124">
        <v>93</v>
      </c>
      <c r="D139" s="125">
        <v>40906</v>
      </c>
      <c r="E139" s="120" t="s">
        <v>36</v>
      </c>
      <c r="F139" s="120" t="s">
        <v>37</v>
      </c>
      <c r="G139" s="121">
        <v>44</v>
      </c>
      <c r="H139" s="122">
        <v>44</v>
      </c>
      <c r="I139" s="120">
        <v>890</v>
      </c>
      <c r="J139" s="123">
        <f t="shared" si="13"/>
        <v>15</v>
      </c>
      <c r="K139" s="122">
        <v>0</v>
      </c>
      <c r="L139" s="122">
        <v>15</v>
      </c>
      <c r="M139" s="120">
        <f t="shared" si="14"/>
        <v>733.4</v>
      </c>
      <c r="N139" s="120">
        <v>0</v>
      </c>
      <c r="O139" s="120">
        <v>733.4</v>
      </c>
      <c r="P139" s="120">
        <v>35133342.69</v>
      </c>
      <c r="Q139" s="120">
        <v>32425470.54</v>
      </c>
      <c r="R139" s="120">
        <v>1812874.08</v>
      </c>
      <c r="S139" s="120">
        <v>894998.07</v>
      </c>
      <c r="T139" s="120">
        <v>0</v>
      </c>
    </row>
    <row r="140" spans="1:20" ht="12.75">
      <c r="A140" s="18">
        <v>96</v>
      </c>
      <c r="B140" s="22" t="s">
        <v>162</v>
      </c>
      <c r="C140" s="124">
        <v>100</v>
      </c>
      <c r="D140" s="125">
        <v>40906</v>
      </c>
      <c r="E140" s="120" t="s">
        <v>36</v>
      </c>
      <c r="F140" s="120" t="s">
        <v>37</v>
      </c>
      <c r="G140" s="121">
        <v>16</v>
      </c>
      <c r="H140" s="122">
        <v>16</v>
      </c>
      <c r="I140" s="120">
        <v>413.6</v>
      </c>
      <c r="J140" s="123">
        <f t="shared" si="13"/>
        <v>5</v>
      </c>
      <c r="K140" s="122">
        <v>0</v>
      </c>
      <c r="L140" s="122">
        <v>5</v>
      </c>
      <c r="M140" s="120">
        <f t="shared" si="14"/>
        <v>256.3</v>
      </c>
      <c r="N140" s="120">
        <v>0</v>
      </c>
      <c r="O140" s="120">
        <v>256.3</v>
      </c>
      <c r="P140" s="120">
        <v>12269718.75</v>
      </c>
      <c r="Q140" s="120">
        <v>11329644.43</v>
      </c>
      <c r="R140" s="120">
        <v>680762.73</v>
      </c>
      <c r="S140" s="120">
        <v>259311.59</v>
      </c>
      <c r="T140" s="120">
        <v>0</v>
      </c>
    </row>
    <row r="141" spans="1:20" ht="12.75">
      <c r="A141" s="18">
        <v>97</v>
      </c>
      <c r="B141" s="22" t="s">
        <v>163</v>
      </c>
      <c r="C141" s="124">
        <v>83</v>
      </c>
      <c r="D141" s="125">
        <v>40893</v>
      </c>
      <c r="E141" s="120" t="s">
        <v>36</v>
      </c>
      <c r="F141" s="120" t="s">
        <v>37</v>
      </c>
      <c r="G141" s="121">
        <v>24</v>
      </c>
      <c r="H141" s="122">
        <v>24</v>
      </c>
      <c r="I141" s="120">
        <v>417.2</v>
      </c>
      <c r="J141" s="123">
        <f t="shared" si="13"/>
        <v>8</v>
      </c>
      <c r="K141" s="122">
        <v>4</v>
      </c>
      <c r="L141" s="122">
        <v>4</v>
      </c>
      <c r="M141" s="120">
        <f t="shared" si="14"/>
        <v>417.20000000000005</v>
      </c>
      <c r="N141" s="120">
        <v>223.8</v>
      </c>
      <c r="O141" s="120">
        <v>193.4</v>
      </c>
      <c r="P141" s="120">
        <v>16129080.129999997</v>
      </c>
      <c r="Q141" s="120">
        <v>15008627.239999998</v>
      </c>
      <c r="R141" s="120">
        <v>917374.61</v>
      </c>
      <c r="S141" s="120">
        <v>203078.28</v>
      </c>
      <c r="T141" s="120">
        <v>0</v>
      </c>
    </row>
    <row r="142" spans="1:20" ht="12.75">
      <c r="A142" s="18">
        <v>98</v>
      </c>
      <c r="B142" s="22" t="s">
        <v>164</v>
      </c>
      <c r="C142" s="124">
        <v>84</v>
      </c>
      <c r="D142" s="125">
        <v>40893</v>
      </c>
      <c r="E142" s="120" t="s">
        <v>36</v>
      </c>
      <c r="F142" s="120" t="s">
        <v>37</v>
      </c>
      <c r="G142" s="121">
        <v>6</v>
      </c>
      <c r="H142" s="122">
        <v>6</v>
      </c>
      <c r="I142" s="120">
        <v>409.1</v>
      </c>
      <c r="J142" s="123">
        <f t="shared" si="13"/>
        <v>4</v>
      </c>
      <c r="K142" s="122">
        <v>1</v>
      </c>
      <c r="L142" s="122">
        <v>3</v>
      </c>
      <c r="M142" s="120">
        <f t="shared" si="14"/>
        <v>161.94</v>
      </c>
      <c r="N142" s="120">
        <v>46.7</v>
      </c>
      <c r="O142" s="120">
        <v>115.24</v>
      </c>
      <c r="P142" s="120">
        <v>7692598.42</v>
      </c>
      <c r="Q142" s="120">
        <v>6882990.1</v>
      </c>
      <c r="R142" s="120">
        <v>405320.13</v>
      </c>
      <c r="S142" s="120">
        <v>404288.19</v>
      </c>
      <c r="T142" s="120">
        <v>0</v>
      </c>
    </row>
    <row r="143" spans="1:20" ht="12.75">
      <c r="A143" s="18">
        <v>37</v>
      </c>
      <c r="B143" s="14" t="s">
        <v>80</v>
      </c>
      <c r="C143" s="136">
        <v>3</v>
      </c>
      <c r="D143" s="119">
        <v>38559</v>
      </c>
      <c r="E143" s="120" t="s">
        <v>36</v>
      </c>
      <c r="F143" s="120" t="s">
        <v>37</v>
      </c>
      <c r="G143" s="121">
        <v>29</v>
      </c>
      <c r="H143" s="122">
        <v>5</v>
      </c>
      <c r="I143" s="137">
        <v>590.8</v>
      </c>
      <c r="J143" s="123">
        <f t="shared" si="13"/>
        <v>3</v>
      </c>
      <c r="K143" s="121">
        <v>3</v>
      </c>
      <c r="L143" s="122">
        <v>0</v>
      </c>
      <c r="M143" s="120">
        <f t="shared" si="14"/>
        <v>113.07</v>
      </c>
      <c r="N143" s="138">
        <v>113.07</v>
      </c>
      <c r="O143" s="120">
        <v>0</v>
      </c>
      <c r="P143" s="120">
        <v>4839122.75</v>
      </c>
      <c r="Q143" s="120">
        <v>4125371.32</v>
      </c>
      <c r="R143" s="120">
        <v>192688.09</v>
      </c>
      <c r="S143" s="120">
        <v>521063.34</v>
      </c>
      <c r="T143" s="120">
        <v>0</v>
      </c>
    </row>
    <row r="144" spans="1:20" ht="12.75">
      <c r="A144" s="18">
        <v>38</v>
      </c>
      <c r="B144" s="14" t="s">
        <v>81</v>
      </c>
      <c r="C144" s="136">
        <v>4</v>
      </c>
      <c r="D144" s="119">
        <v>38559</v>
      </c>
      <c r="E144" s="120" t="s">
        <v>36</v>
      </c>
      <c r="F144" s="120" t="s">
        <v>37</v>
      </c>
      <c r="G144" s="121">
        <v>12</v>
      </c>
      <c r="H144" s="122">
        <v>2</v>
      </c>
      <c r="I144" s="137">
        <v>375</v>
      </c>
      <c r="J144" s="123">
        <f t="shared" si="13"/>
        <v>2</v>
      </c>
      <c r="K144" s="121">
        <v>2</v>
      </c>
      <c r="L144" s="122">
        <v>0</v>
      </c>
      <c r="M144" s="120">
        <f t="shared" si="14"/>
        <v>87.6</v>
      </c>
      <c r="N144" s="138">
        <v>87.6</v>
      </c>
      <c r="O144" s="120">
        <v>0</v>
      </c>
      <c r="P144" s="120">
        <v>4089848.49</v>
      </c>
      <c r="Q144" s="120">
        <v>3352529.8</v>
      </c>
      <c r="R144" s="120">
        <v>199050.43</v>
      </c>
      <c r="S144" s="120">
        <v>538268.26</v>
      </c>
      <c r="T144" s="120">
        <v>0</v>
      </c>
    </row>
    <row r="145" spans="1:20" ht="12.75">
      <c r="A145" s="18">
        <v>39</v>
      </c>
      <c r="B145" s="14" t="s">
        <v>82</v>
      </c>
      <c r="C145" s="136">
        <v>5</v>
      </c>
      <c r="D145" s="119">
        <v>38559</v>
      </c>
      <c r="E145" s="120" t="s">
        <v>36</v>
      </c>
      <c r="F145" s="120" t="s">
        <v>37</v>
      </c>
      <c r="G145" s="121">
        <v>25</v>
      </c>
      <c r="H145" s="122">
        <v>1</v>
      </c>
      <c r="I145" s="137">
        <v>535.7</v>
      </c>
      <c r="J145" s="123">
        <f t="shared" si="13"/>
        <v>1</v>
      </c>
      <c r="K145" s="121">
        <v>1</v>
      </c>
      <c r="L145" s="122">
        <v>0</v>
      </c>
      <c r="M145" s="120">
        <f t="shared" si="14"/>
        <v>29.1</v>
      </c>
      <c r="N145" s="138">
        <v>29.1</v>
      </c>
      <c r="O145" s="120">
        <v>0</v>
      </c>
      <c r="P145" s="120">
        <v>1358614.06</v>
      </c>
      <c r="Q145" s="120">
        <v>1113682.85</v>
      </c>
      <c r="R145" s="120">
        <v>66122.92</v>
      </c>
      <c r="S145" s="120">
        <v>178808.29</v>
      </c>
      <c r="T145" s="120">
        <v>0</v>
      </c>
    </row>
    <row r="146" spans="1:20" ht="12.75">
      <c r="A146" s="18">
        <v>40</v>
      </c>
      <c r="B146" s="14" t="s">
        <v>83</v>
      </c>
      <c r="C146" s="136">
        <v>6</v>
      </c>
      <c r="D146" s="119">
        <v>38559</v>
      </c>
      <c r="E146" s="120" t="s">
        <v>36</v>
      </c>
      <c r="F146" s="120" t="s">
        <v>37</v>
      </c>
      <c r="G146" s="121">
        <v>44</v>
      </c>
      <c r="H146" s="122">
        <v>1</v>
      </c>
      <c r="I146" s="137">
        <v>952</v>
      </c>
      <c r="J146" s="123">
        <f t="shared" si="13"/>
        <v>1</v>
      </c>
      <c r="K146" s="121">
        <v>1</v>
      </c>
      <c r="L146" s="122">
        <v>0</v>
      </c>
      <c r="M146" s="120">
        <f t="shared" si="14"/>
        <v>47.95</v>
      </c>
      <c r="N146" s="138">
        <v>47.95</v>
      </c>
      <c r="O146" s="120">
        <v>0</v>
      </c>
      <c r="P146" s="120">
        <v>2238678.49</v>
      </c>
      <c r="Q146" s="120">
        <v>1835089.09</v>
      </c>
      <c r="R146" s="120">
        <v>108955.12</v>
      </c>
      <c r="S146" s="120">
        <v>294634.28</v>
      </c>
      <c r="T146" s="120">
        <v>0</v>
      </c>
    </row>
    <row r="147" spans="1:20" ht="12.75">
      <c r="A147" s="18">
        <v>42</v>
      </c>
      <c r="B147" s="14" t="s">
        <v>85</v>
      </c>
      <c r="C147" s="136">
        <v>8</v>
      </c>
      <c r="D147" s="119">
        <v>38559</v>
      </c>
      <c r="E147" s="120" t="s">
        <v>36</v>
      </c>
      <c r="F147" s="120" t="s">
        <v>37</v>
      </c>
      <c r="G147" s="121">
        <v>37</v>
      </c>
      <c r="H147" s="122">
        <v>5</v>
      </c>
      <c r="I147" s="137">
        <v>1015.5</v>
      </c>
      <c r="J147" s="123">
        <f t="shared" si="13"/>
        <v>5</v>
      </c>
      <c r="K147" s="121">
        <v>5</v>
      </c>
      <c r="L147" s="122">
        <v>0</v>
      </c>
      <c r="M147" s="120">
        <f t="shared" si="14"/>
        <v>90.75</v>
      </c>
      <c r="N147" s="138">
        <v>90.75</v>
      </c>
      <c r="O147" s="120">
        <v>0</v>
      </c>
      <c r="P147" s="120">
        <v>3363581.78</v>
      </c>
      <c r="Q147" s="120">
        <v>3088181.46</v>
      </c>
      <c r="R147" s="120">
        <v>74348.52</v>
      </c>
      <c r="S147" s="120">
        <v>201051.8</v>
      </c>
      <c r="T147" s="120">
        <v>0</v>
      </c>
    </row>
    <row r="148" spans="1:20" ht="12.75">
      <c r="A148" s="18">
        <v>20</v>
      </c>
      <c r="B148" s="14" t="s">
        <v>59</v>
      </c>
      <c r="C148" s="136">
        <v>10</v>
      </c>
      <c r="D148" s="119">
        <v>38559</v>
      </c>
      <c r="E148" s="120" t="s">
        <v>36</v>
      </c>
      <c r="F148" s="120" t="s">
        <v>37</v>
      </c>
      <c r="G148" s="121">
        <v>22</v>
      </c>
      <c r="H148" s="122">
        <v>3</v>
      </c>
      <c r="I148" s="137">
        <v>1035.6</v>
      </c>
      <c r="J148" s="123">
        <f t="shared" si="13"/>
        <v>3</v>
      </c>
      <c r="K148" s="121">
        <v>3</v>
      </c>
      <c r="L148" s="122">
        <v>0</v>
      </c>
      <c r="M148" s="120">
        <f t="shared" si="14"/>
        <v>55.55</v>
      </c>
      <c r="N148" s="138">
        <v>55.55</v>
      </c>
      <c r="O148" s="120">
        <v>0</v>
      </c>
      <c r="P148" s="120">
        <v>2272375.09</v>
      </c>
      <c r="Q148" s="120">
        <v>2049075.26</v>
      </c>
      <c r="R148" s="120">
        <v>60283.2</v>
      </c>
      <c r="S148" s="120">
        <v>163016.63</v>
      </c>
      <c r="T148" s="120">
        <v>0</v>
      </c>
    </row>
    <row r="149" spans="1:20" ht="12.75">
      <c r="A149" s="18">
        <v>44</v>
      </c>
      <c r="B149" s="14" t="s">
        <v>87</v>
      </c>
      <c r="C149" s="136">
        <v>13</v>
      </c>
      <c r="D149" s="119">
        <v>38559</v>
      </c>
      <c r="E149" s="120" t="s">
        <v>36</v>
      </c>
      <c r="F149" s="120" t="s">
        <v>37</v>
      </c>
      <c r="G149" s="121">
        <v>14</v>
      </c>
      <c r="H149" s="122">
        <v>2</v>
      </c>
      <c r="I149" s="137">
        <v>384.1</v>
      </c>
      <c r="J149" s="123">
        <f t="shared" si="13"/>
        <v>2</v>
      </c>
      <c r="K149" s="121">
        <v>2</v>
      </c>
      <c r="L149" s="122">
        <v>0</v>
      </c>
      <c r="M149" s="120">
        <f t="shared" si="14"/>
        <v>90.8</v>
      </c>
      <c r="N149" s="138">
        <v>90.8</v>
      </c>
      <c r="O149" s="120">
        <v>0</v>
      </c>
      <c r="P149" s="120">
        <v>3711612.02</v>
      </c>
      <c r="Q149" s="120">
        <v>3334535.79</v>
      </c>
      <c r="R149" s="120">
        <v>101797.48</v>
      </c>
      <c r="S149" s="120">
        <v>275278.75</v>
      </c>
      <c r="T149" s="120">
        <v>0</v>
      </c>
    </row>
    <row r="150" spans="1:20" ht="12.75">
      <c r="A150" s="18">
        <v>45</v>
      </c>
      <c r="B150" s="14" t="s">
        <v>88</v>
      </c>
      <c r="C150" s="136">
        <v>14</v>
      </c>
      <c r="D150" s="119">
        <v>38559</v>
      </c>
      <c r="E150" s="120" t="s">
        <v>36</v>
      </c>
      <c r="F150" s="120" t="s">
        <v>37</v>
      </c>
      <c r="G150" s="121">
        <v>38</v>
      </c>
      <c r="H150" s="122">
        <v>5</v>
      </c>
      <c r="I150" s="137">
        <v>888.4</v>
      </c>
      <c r="J150" s="123">
        <f t="shared" si="13"/>
        <v>3</v>
      </c>
      <c r="K150" s="121">
        <v>2</v>
      </c>
      <c r="L150" s="122">
        <v>1</v>
      </c>
      <c r="M150" s="120">
        <f t="shared" si="14"/>
        <v>99.48</v>
      </c>
      <c r="N150" s="138">
        <v>62.38</v>
      </c>
      <c r="O150" s="120">
        <v>37.1</v>
      </c>
      <c r="P150" s="120">
        <v>3703348.88</v>
      </c>
      <c r="Q150" s="120">
        <v>3579058.95</v>
      </c>
      <c r="R150" s="120">
        <v>85333.34</v>
      </c>
      <c r="S150" s="120">
        <v>38956.59</v>
      </c>
      <c r="T150" s="120">
        <v>0</v>
      </c>
    </row>
    <row r="151" spans="1:20" ht="12.75">
      <c r="A151" s="18">
        <v>46</v>
      </c>
      <c r="B151" s="14" t="s">
        <v>89</v>
      </c>
      <c r="C151" s="136">
        <v>15</v>
      </c>
      <c r="D151" s="119">
        <v>38559</v>
      </c>
      <c r="E151" s="120" t="s">
        <v>36</v>
      </c>
      <c r="F151" s="120" t="s">
        <v>37</v>
      </c>
      <c r="G151" s="121">
        <v>42</v>
      </c>
      <c r="H151" s="122">
        <v>3</v>
      </c>
      <c r="I151" s="137">
        <v>996.3</v>
      </c>
      <c r="J151" s="123">
        <f t="shared" si="13"/>
        <v>1</v>
      </c>
      <c r="K151" s="121">
        <v>1</v>
      </c>
      <c r="L151" s="122">
        <v>0</v>
      </c>
      <c r="M151" s="120">
        <f t="shared" si="14"/>
        <v>31</v>
      </c>
      <c r="N151" s="138">
        <v>31</v>
      </c>
      <c r="O151" s="120">
        <v>0</v>
      </c>
      <c r="P151" s="120">
        <v>1447320.81</v>
      </c>
      <c r="Q151" s="120">
        <v>1186397.53</v>
      </c>
      <c r="R151" s="120">
        <v>70440.22</v>
      </c>
      <c r="S151" s="120">
        <v>190483.06</v>
      </c>
      <c r="T151" s="120">
        <v>0</v>
      </c>
    </row>
    <row r="152" spans="1:20" ht="12.75">
      <c r="A152" s="18">
        <v>47</v>
      </c>
      <c r="B152" s="14" t="s">
        <v>90</v>
      </c>
      <c r="C152" s="136">
        <v>16</v>
      </c>
      <c r="D152" s="119">
        <v>38559</v>
      </c>
      <c r="E152" s="120" t="s">
        <v>36</v>
      </c>
      <c r="F152" s="120" t="s">
        <v>37</v>
      </c>
      <c r="G152" s="121">
        <v>47</v>
      </c>
      <c r="H152" s="122">
        <v>3</v>
      </c>
      <c r="I152" s="137">
        <v>903.54</v>
      </c>
      <c r="J152" s="123">
        <f t="shared" si="13"/>
        <v>2</v>
      </c>
      <c r="K152" s="121">
        <v>2</v>
      </c>
      <c r="L152" s="122">
        <v>0</v>
      </c>
      <c r="M152" s="120">
        <f t="shared" si="14"/>
        <v>100.04</v>
      </c>
      <c r="N152" s="138">
        <v>100.04</v>
      </c>
      <c r="O152" s="120">
        <v>0</v>
      </c>
      <c r="P152" s="120">
        <v>3401244</v>
      </c>
      <c r="Q152" s="120">
        <v>3401244</v>
      </c>
      <c r="R152" s="120">
        <v>0</v>
      </c>
      <c r="S152" s="120">
        <v>0</v>
      </c>
      <c r="T152" s="120">
        <v>0</v>
      </c>
    </row>
    <row r="153" spans="1:20" ht="12.75">
      <c r="A153" s="18">
        <v>23</v>
      </c>
      <c r="B153" s="14" t="s">
        <v>91</v>
      </c>
      <c r="C153" s="136">
        <v>17</v>
      </c>
      <c r="D153" s="119">
        <v>38559</v>
      </c>
      <c r="E153" s="120" t="s">
        <v>36</v>
      </c>
      <c r="F153" s="120" t="s">
        <v>37</v>
      </c>
      <c r="G153" s="121">
        <v>68</v>
      </c>
      <c r="H153" s="122">
        <v>6</v>
      </c>
      <c r="I153" s="137">
        <v>1002.4</v>
      </c>
      <c r="J153" s="123">
        <f t="shared" si="13"/>
        <v>2</v>
      </c>
      <c r="K153" s="121">
        <v>1</v>
      </c>
      <c r="L153" s="122">
        <v>1</v>
      </c>
      <c r="M153" s="120">
        <f t="shared" si="14"/>
        <v>60.8</v>
      </c>
      <c r="N153" s="138">
        <v>20.5</v>
      </c>
      <c r="O153" s="120">
        <v>40.3</v>
      </c>
      <c r="P153" s="120">
        <v>2640265.17</v>
      </c>
      <c r="Q153" s="120">
        <v>2465112.75</v>
      </c>
      <c r="R153" s="120">
        <v>28184.08</v>
      </c>
      <c r="S153" s="120">
        <v>146968.34</v>
      </c>
      <c r="T153" s="120">
        <v>0</v>
      </c>
    </row>
    <row r="154" spans="1:20" ht="12.75">
      <c r="A154" s="18">
        <v>21</v>
      </c>
      <c r="B154" s="14" t="s">
        <v>93</v>
      </c>
      <c r="C154" s="136">
        <v>19</v>
      </c>
      <c r="D154" s="119">
        <v>38559</v>
      </c>
      <c r="E154" s="120" t="s">
        <v>36</v>
      </c>
      <c r="F154" s="120" t="s">
        <v>37</v>
      </c>
      <c r="G154" s="121">
        <v>32</v>
      </c>
      <c r="H154" s="122">
        <v>3</v>
      </c>
      <c r="I154" s="137">
        <v>666</v>
      </c>
      <c r="J154" s="123">
        <f t="shared" si="13"/>
        <v>2</v>
      </c>
      <c r="K154" s="121">
        <v>2</v>
      </c>
      <c r="L154" s="122">
        <v>0</v>
      </c>
      <c r="M154" s="120">
        <f t="shared" si="14"/>
        <v>76.45</v>
      </c>
      <c r="N154" s="138">
        <v>76.45</v>
      </c>
      <c r="O154" s="120">
        <v>0</v>
      </c>
      <c r="P154" s="120">
        <v>2879320.59</v>
      </c>
      <c r="Q154" s="120">
        <v>2645078.82</v>
      </c>
      <c r="R154" s="120">
        <v>63237.14</v>
      </c>
      <c r="S154" s="120">
        <v>171004.63</v>
      </c>
      <c r="T154" s="120">
        <v>0</v>
      </c>
    </row>
    <row r="155" spans="1:20" ht="12.75">
      <c r="A155" s="18">
        <v>50</v>
      </c>
      <c r="B155" s="14" t="s">
        <v>95</v>
      </c>
      <c r="C155" s="136">
        <v>21</v>
      </c>
      <c r="D155" s="119">
        <v>38559</v>
      </c>
      <c r="E155" s="120" t="s">
        <v>36</v>
      </c>
      <c r="F155" s="120" t="s">
        <v>37</v>
      </c>
      <c r="G155" s="121">
        <v>16</v>
      </c>
      <c r="H155" s="122">
        <v>1</v>
      </c>
      <c r="I155" s="137">
        <v>633.3</v>
      </c>
      <c r="J155" s="123">
        <f t="shared" si="13"/>
        <v>1</v>
      </c>
      <c r="K155" s="121">
        <v>1</v>
      </c>
      <c r="L155" s="122">
        <v>0</v>
      </c>
      <c r="M155" s="120">
        <f t="shared" si="14"/>
        <v>20.91</v>
      </c>
      <c r="N155" s="138">
        <v>20.91</v>
      </c>
      <c r="O155" s="120">
        <v>0</v>
      </c>
      <c r="P155" s="120">
        <v>761751.3</v>
      </c>
      <c r="Q155" s="120">
        <v>761751.3</v>
      </c>
      <c r="R155" s="120">
        <v>0</v>
      </c>
      <c r="S155" s="120">
        <v>0</v>
      </c>
      <c r="T155" s="120">
        <v>0</v>
      </c>
    </row>
    <row r="156" spans="1:20" ht="12.75">
      <c r="A156" s="18">
        <v>51</v>
      </c>
      <c r="B156" s="14" t="s">
        <v>96</v>
      </c>
      <c r="C156" s="136">
        <v>22</v>
      </c>
      <c r="D156" s="119">
        <v>38559</v>
      </c>
      <c r="E156" s="120" t="s">
        <v>36</v>
      </c>
      <c r="F156" s="120" t="s">
        <v>37</v>
      </c>
      <c r="G156" s="121">
        <v>36</v>
      </c>
      <c r="H156" s="122">
        <v>2</v>
      </c>
      <c r="I156" s="137">
        <v>675.7</v>
      </c>
      <c r="J156" s="123">
        <f t="shared" si="13"/>
        <v>2</v>
      </c>
      <c r="K156" s="121">
        <v>2</v>
      </c>
      <c r="L156" s="122">
        <v>0</v>
      </c>
      <c r="M156" s="120">
        <f t="shared" si="14"/>
        <v>41.29</v>
      </c>
      <c r="N156" s="138">
        <v>41.29</v>
      </c>
      <c r="O156" s="120">
        <v>0</v>
      </c>
      <c r="P156" s="120">
        <v>1927737.95</v>
      </c>
      <c r="Q156" s="120">
        <v>1580204.97</v>
      </c>
      <c r="R156" s="120">
        <v>93821.83</v>
      </c>
      <c r="S156" s="120">
        <v>253711.15</v>
      </c>
      <c r="T156" s="120">
        <v>0</v>
      </c>
    </row>
    <row r="157" spans="1:20" ht="12.75">
      <c r="A157" s="18">
        <v>52</v>
      </c>
      <c r="B157" s="14" t="s">
        <v>97</v>
      </c>
      <c r="C157" s="139">
        <v>23</v>
      </c>
      <c r="D157" s="119">
        <v>38559</v>
      </c>
      <c r="E157" s="120" t="s">
        <v>36</v>
      </c>
      <c r="F157" s="120" t="s">
        <v>37</v>
      </c>
      <c r="G157" s="121">
        <v>20</v>
      </c>
      <c r="H157" s="122">
        <v>3</v>
      </c>
      <c r="I157" s="137">
        <v>697.7</v>
      </c>
      <c r="J157" s="123">
        <f t="shared" si="13"/>
        <v>2</v>
      </c>
      <c r="K157" s="121">
        <v>2</v>
      </c>
      <c r="L157" s="122">
        <v>0</v>
      </c>
      <c r="M157" s="120">
        <f t="shared" si="14"/>
        <v>63.55</v>
      </c>
      <c r="N157" s="138">
        <v>63.55</v>
      </c>
      <c r="O157" s="120">
        <v>0</v>
      </c>
      <c r="P157" s="120">
        <v>2640091.33</v>
      </c>
      <c r="Q157" s="120">
        <v>2284562.32</v>
      </c>
      <c r="R157" s="120">
        <v>95980.48</v>
      </c>
      <c r="S157" s="120">
        <v>259548.53</v>
      </c>
      <c r="T157" s="120">
        <v>0</v>
      </c>
    </row>
    <row r="158" spans="1:20" ht="12.75">
      <c r="A158" s="18">
        <v>53</v>
      </c>
      <c r="B158" s="14" t="s">
        <v>98</v>
      </c>
      <c r="C158" s="139">
        <v>24</v>
      </c>
      <c r="D158" s="119">
        <v>38559</v>
      </c>
      <c r="E158" s="120" t="s">
        <v>36</v>
      </c>
      <c r="F158" s="120" t="s">
        <v>37</v>
      </c>
      <c r="G158" s="121">
        <v>42</v>
      </c>
      <c r="H158" s="122">
        <v>7</v>
      </c>
      <c r="I158" s="137">
        <v>717</v>
      </c>
      <c r="J158" s="123">
        <f t="shared" si="13"/>
        <v>5</v>
      </c>
      <c r="K158" s="121">
        <v>5</v>
      </c>
      <c r="L158" s="122">
        <v>0</v>
      </c>
      <c r="M158" s="120">
        <f t="shared" si="14"/>
        <v>88.95</v>
      </c>
      <c r="N158" s="138">
        <v>88.95</v>
      </c>
      <c r="O158" s="120">
        <v>0</v>
      </c>
      <c r="P158" s="120">
        <v>3464505.18</v>
      </c>
      <c r="Q158" s="120">
        <v>3172860.28</v>
      </c>
      <c r="R158" s="120">
        <v>78733.99</v>
      </c>
      <c r="S158" s="120">
        <v>212910.91</v>
      </c>
      <c r="T158" s="120">
        <v>0</v>
      </c>
    </row>
    <row r="159" spans="1:20" ht="12.75">
      <c r="A159" s="18">
        <v>54</v>
      </c>
      <c r="B159" s="14" t="s">
        <v>99</v>
      </c>
      <c r="C159" s="139">
        <v>25</v>
      </c>
      <c r="D159" s="119">
        <v>38559</v>
      </c>
      <c r="E159" s="120" t="s">
        <v>36</v>
      </c>
      <c r="F159" s="120" t="s">
        <v>37</v>
      </c>
      <c r="G159" s="121">
        <v>27</v>
      </c>
      <c r="H159" s="122">
        <v>5</v>
      </c>
      <c r="I159" s="137">
        <v>536.2</v>
      </c>
      <c r="J159" s="123">
        <f t="shared" si="13"/>
        <v>4</v>
      </c>
      <c r="K159" s="121">
        <v>4</v>
      </c>
      <c r="L159" s="122">
        <v>0</v>
      </c>
      <c r="M159" s="120">
        <f t="shared" si="14"/>
        <v>203.5</v>
      </c>
      <c r="N159" s="138">
        <v>203.5</v>
      </c>
      <c r="O159" s="120">
        <v>0</v>
      </c>
      <c r="P159" s="120">
        <v>7713401.51</v>
      </c>
      <c r="Q159" s="120">
        <v>6489587.14</v>
      </c>
      <c r="R159" s="120">
        <v>330387.37</v>
      </c>
      <c r="S159" s="120">
        <v>893427</v>
      </c>
      <c r="T159" s="120">
        <v>0</v>
      </c>
    </row>
    <row r="160" spans="1:20" ht="12.75">
      <c r="A160" s="18">
        <v>58</v>
      </c>
      <c r="B160" s="14" t="s">
        <v>103</v>
      </c>
      <c r="C160" s="139">
        <v>6</v>
      </c>
      <c r="D160" s="119">
        <v>39975</v>
      </c>
      <c r="E160" s="120" t="s">
        <v>36</v>
      </c>
      <c r="F160" s="120" t="s">
        <v>37</v>
      </c>
      <c r="G160" s="121">
        <v>36</v>
      </c>
      <c r="H160" s="122">
        <v>1</v>
      </c>
      <c r="I160" s="137">
        <v>874.7</v>
      </c>
      <c r="J160" s="123">
        <f t="shared" si="13"/>
        <v>1</v>
      </c>
      <c r="K160" s="121">
        <v>1</v>
      </c>
      <c r="L160" s="122">
        <v>0</v>
      </c>
      <c r="M160" s="120">
        <f t="shared" si="14"/>
        <v>37.6</v>
      </c>
      <c r="N160" s="138">
        <v>37.6</v>
      </c>
      <c r="O160" s="120">
        <v>0</v>
      </c>
      <c r="P160" s="120">
        <v>1369768</v>
      </c>
      <c r="Q160" s="120">
        <v>1369768</v>
      </c>
      <c r="R160" s="120">
        <v>0</v>
      </c>
      <c r="S160" s="120">
        <v>0</v>
      </c>
      <c r="T160" s="120">
        <v>0</v>
      </c>
    </row>
    <row r="161" spans="1:20" ht="12.75">
      <c r="A161" s="18">
        <v>59</v>
      </c>
      <c r="B161" s="14" t="s">
        <v>104</v>
      </c>
      <c r="C161" s="139">
        <v>12</v>
      </c>
      <c r="D161" s="119">
        <v>39975</v>
      </c>
      <c r="E161" s="120" t="s">
        <v>36</v>
      </c>
      <c r="F161" s="120" t="s">
        <v>37</v>
      </c>
      <c r="G161" s="121">
        <v>54</v>
      </c>
      <c r="H161" s="122">
        <v>8</v>
      </c>
      <c r="I161" s="137">
        <v>1018.6</v>
      </c>
      <c r="J161" s="123">
        <f t="shared" si="13"/>
        <v>7</v>
      </c>
      <c r="K161" s="121">
        <v>7</v>
      </c>
      <c r="L161" s="122">
        <v>0</v>
      </c>
      <c r="M161" s="120">
        <f t="shared" si="14"/>
        <v>143.66</v>
      </c>
      <c r="N161" s="138">
        <v>143.66</v>
      </c>
      <c r="O161" s="120">
        <v>0</v>
      </c>
      <c r="P161" s="120">
        <v>6039188.8100000005</v>
      </c>
      <c r="Q161" s="120">
        <v>5225697.34</v>
      </c>
      <c r="R161" s="120">
        <v>219614.44</v>
      </c>
      <c r="S161" s="120">
        <v>593877.03</v>
      </c>
      <c r="T161" s="120">
        <v>0</v>
      </c>
    </row>
    <row r="162" spans="1:20" ht="12.75">
      <c r="A162" s="18">
        <v>60</v>
      </c>
      <c r="B162" s="14" t="s">
        <v>105</v>
      </c>
      <c r="C162" s="139">
        <v>1</v>
      </c>
      <c r="D162" s="119">
        <v>39975</v>
      </c>
      <c r="E162" s="120" t="s">
        <v>36</v>
      </c>
      <c r="F162" s="120" t="s">
        <v>37</v>
      </c>
      <c r="G162" s="121">
        <v>37</v>
      </c>
      <c r="H162" s="122">
        <v>7</v>
      </c>
      <c r="I162" s="137">
        <v>538</v>
      </c>
      <c r="J162" s="123">
        <f t="shared" si="13"/>
        <v>4</v>
      </c>
      <c r="K162" s="123">
        <v>4</v>
      </c>
      <c r="L162" s="123">
        <v>0</v>
      </c>
      <c r="M162" s="120">
        <f t="shared" si="14"/>
        <v>141.6</v>
      </c>
      <c r="N162" s="138">
        <v>141.6</v>
      </c>
      <c r="O162" s="120">
        <v>0</v>
      </c>
      <c r="P162" s="120">
        <v>6610987.989999999</v>
      </c>
      <c r="Q162" s="120">
        <v>5419157.76</v>
      </c>
      <c r="R162" s="120">
        <v>321752.76</v>
      </c>
      <c r="S162" s="120">
        <v>870077.47</v>
      </c>
      <c r="T162" s="120">
        <v>0</v>
      </c>
    </row>
    <row r="163" spans="1:20" ht="12.75">
      <c r="A163" s="18">
        <v>61</v>
      </c>
      <c r="B163" s="14" t="s">
        <v>106</v>
      </c>
      <c r="C163" s="139">
        <v>21</v>
      </c>
      <c r="D163" s="119">
        <v>40023</v>
      </c>
      <c r="E163" s="120" t="s">
        <v>36</v>
      </c>
      <c r="F163" s="120" t="s">
        <v>37</v>
      </c>
      <c r="G163" s="121">
        <v>17</v>
      </c>
      <c r="H163" s="122">
        <v>4</v>
      </c>
      <c r="I163" s="137">
        <v>418.5</v>
      </c>
      <c r="J163" s="123">
        <f t="shared" si="13"/>
        <v>2</v>
      </c>
      <c r="K163" s="123">
        <v>2</v>
      </c>
      <c r="L163" s="123">
        <v>0</v>
      </c>
      <c r="M163" s="120">
        <f t="shared" si="14"/>
        <v>96.5</v>
      </c>
      <c r="N163" s="138">
        <v>96.5</v>
      </c>
      <c r="O163" s="120">
        <v>0</v>
      </c>
      <c r="P163" s="120">
        <v>4505369.65</v>
      </c>
      <c r="Q163" s="120">
        <v>3693140.71</v>
      </c>
      <c r="R163" s="120">
        <v>219273.6</v>
      </c>
      <c r="S163" s="120">
        <v>592955.34</v>
      </c>
      <c r="T163" s="120">
        <v>0</v>
      </c>
    </row>
    <row r="164" spans="1:20" ht="12.75">
      <c r="A164" s="18">
        <v>63</v>
      </c>
      <c r="B164" s="14" t="s">
        <v>108</v>
      </c>
      <c r="C164" s="139">
        <v>18</v>
      </c>
      <c r="D164" s="119">
        <v>40023</v>
      </c>
      <c r="E164" s="120" t="s">
        <v>36</v>
      </c>
      <c r="F164" s="120" t="s">
        <v>37</v>
      </c>
      <c r="G164" s="121">
        <v>5</v>
      </c>
      <c r="H164" s="122">
        <v>1</v>
      </c>
      <c r="I164" s="137">
        <v>343</v>
      </c>
      <c r="J164" s="123">
        <f t="shared" si="13"/>
        <v>1</v>
      </c>
      <c r="K164" s="123">
        <v>1</v>
      </c>
      <c r="L164" s="123">
        <v>0</v>
      </c>
      <c r="M164" s="120">
        <f t="shared" si="14"/>
        <v>41</v>
      </c>
      <c r="N164" s="138">
        <v>41</v>
      </c>
      <c r="O164" s="120">
        <v>0</v>
      </c>
      <c r="P164" s="120">
        <v>1440000</v>
      </c>
      <c r="Q164" s="120">
        <v>1440000</v>
      </c>
      <c r="R164" s="120">
        <v>0</v>
      </c>
      <c r="S164" s="120">
        <v>0</v>
      </c>
      <c r="T164" s="120">
        <v>0</v>
      </c>
    </row>
    <row r="165" spans="1:20" ht="12.75">
      <c r="A165" s="18">
        <v>49</v>
      </c>
      <c r="B165" s="14" t="s">
        <v>265</v>
      </c>
      <c r="C165" s="136">
        <v>20</v>
      </c>
      <c r="D165" s="119">
        <v>38559</v>
      </c>
      <c r="E165" s="120" t="s">
        <v>36</v>
      </c>
      <c r="F165" s="120" t="s">
        <v>37</v>
      </c>
      <c r="G165" s="121">
        <v>35</v>
      </c>
      <c r="H165" s="121">
        <v>4</v>
      </c>
      <c r="I165" s="137">
        <v>534.4</v>
      </c>
      <c r="J165" s="123">
        <f t="shared" si="13"/>
        <v>1</v>
      </c>
      <c r="K165" s="123">
        <v>0</v>
      </c>
      <c r="L165" s="123">
        <v>1</v>
      </c>
      <c r="M165" s="120">
        <f t="shared" si="14"/>
        <v>31.4</v>
      </c>
      <c r="N165" s="120">
        <v>0</v>
      </c>
      <c r="O165" s="120">
        <v>31.4</v>
      </c>
      <c r="P165" s="120">
        <v>1495815.49</v>
      </c>
      <c r="Q165" s="120">
        <v>1390621.32</v>
      </c>
      <c r="R165" s="120">
        <v>72222.83</v>
      </c>
      <c r="S165" s="120">
        <v>32971.34</v>
      </c>
      <c r="T165" s="120">
        <v>0</v>
      </c>
    </row>
    <row r="166" spans="1:5" ht="12.75">
      <c r="A166" s="109"/>
      <c r="B166" s="109"/>
      <c r="C166" s="109"/>
      <c r="D166" s="109"/>
      <c r="E166" s="109"/>
    </row>
    <row r="168" spans="2:3" ht="12.75">
      <c r="B168" s="162"/>
      <c r="C168" s="162"/>
    </row>
    <row r="169" spans="2:3" ht="12.75">
      <c r="B169" s="162"/>
      <c r="C169" s="162"/>
    </row>
    <row r="224" ht="12.75">
      <c r="A224" s="56" t="s">
        <v>263</v>
      </c>
    </row>
    <row r="225" ht="12.75">
      <c r="A225" s="56" t="s">
        <v>264</v>
      </c>
    </row>
  </sheetData>
  <sheetProtection/>
  <mergeCells count="30">
    <mergeCell ref="A49:B49"/>
    <mergeCell ref="A103:B103"/>
    <mergeCell ref="A3:T3"/>
    <mergeCell ref="A4:A7"/>
    <mergeCell ref="B4:B7"/>
    <mergeCell ref="C4:D5"/>
    <mergeCell ref="E4:E7"/>
    <mergeCell ref="F4:F7"/>
    <mergeCell ref="G4:G6"/>
    <mergeCell ref="I4:I6"/>
    <mergeCell ref="C6:C7"/>
    <mergeCell ref="H4:H6"/>
    <mergeCell ref="M4:O4"/>
    <mergeCell ref="P4:T4"/>
    <mergeCell ref="J5:J6"/>
    <mergeCell ref="K5:L5"/>
    <mergeCell ref="M5:M6"/>
    <mergeCell ref="N5:O5"/>
    <mergeCell ref="P5:P6"/>
    <mergeCell ref="Q5:T5"/>
    <mergeCell ref="B168:C168"/>
    <mergeCell ref="B169:C169"/>
    <mergeCell ref="Q1:T2"/>
    <mergeCell ref="D6:D7"/>
    <mergeCell ref="A11:B11"/>
    <mergeCell ref="A38:B38"/>
    <mergeCell ref="J4:L4"/>
    <mergeCell ref="A9:B9"/>
    <mergeCell ref="A35:B35"/>
    <mergeCell ref="A10:B10"/>
  </mergeCells>
  <printOptions horizontalCentered="1"/>
  <pageMargins left="0.7874015748031497" right="0.7874015748031497" top="0.3937007874015748" bottom="0.3937007874015748" header="0.2755905511811024" footer="0.5118110236220472"/>
  <pageSetup horizontalDpi="600" verticalDpi="600" orientation="landscape" paperSize="9" scale="50" r:id="rId1"/>
  <headerFooter alignWithMargins="0">
    <oddHeader>&amp;C&amp;P</oddHeader>
  </headerFooter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2017-12-27T12:20:45Z</cp:lastPrinted>
  <dcterms:created xsi:type="dcterms:W3CDTF">1996-10-08T23:32:33Z</dcterms:created>
  <dcterms:modified xsi:type="dcterms:W3CDTF">2017-12-28T06:44:16Z</dcterms:modified>
  <cp:category/>
  <cp:version/>
  <cp:contentType/>
  <cp:contentStatus/>
</cp:coreProperties>
</file>