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9440" windowHeight="11040" activeTab="0"/>
  </bookViews>
  <sheets>
    <sheet name="Приложение 4 (2)" sheetId="1" r:id="rId1"/>
  </sheets>
  <definedNames>
    <definedName name="_xlnm.Print_Titles" localSheetId="0">'Приложение 4 (2)'!$11:$14</definedName>
    <definedName name="_xlnm.Print_Area" localSheetId="0">'Приложение 4 (2)'!$A$1:$Q$309</definedName>
  </definedNames>
  <calcPr fullCalcOnLoad="1"/>
</workbook>
</file>

<file path=xl/sharedStrings.xml><?xml version="1.0" encoding="utf-8"?>
<sst xmlns="http://schemas.openxmlformats.org/spreadsheetml/2006/main" count="958" uniqueCount="307">
  <si>
    <t xml:space="preserve"> к муниципальной программе «Развитие сферы культуры </t>
  </si>
  <si>
    <t xml:space="preserve"> муниципального образования «Северодвинск» на 2016-2021 годы»,</t>
  </si>
  <si>
    <t>утвержденной постановлением Администрации Северодвинска</t>
  </si>
  <si>
    <t xml:space="preserve">Характеристика муниципальной программы </t>
  </si>
  <si>
    <t>«Развитие сферы культуры муниципального образования «Северодвинск на 2016-2021 годы»</t>
  </si>
  <si>
    <t>Ответственный исполнитель: Управление культуры и общественных связей Администрации Северодвинска</t>
  </si>
  <si>
    <t>Дополнительный аналитический код</t>
  </si>
  <si>
    <t>Источник финансирования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</si>
  <si>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</si>
  <si>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</si>
  <si>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муниципаьной программы</t>
  </si>
  <si>
    <t>Целевое (суммарное) значение показателя</t>
  </si>
  <si>
    <t>Программа</t>
  </si>
  <si>
    <t>Цель программы</t>
  </si>
  <si>
    <t>Подпрограмма</t>
  </si>
  <si>
    <t>Задача подпрограммы</t>
  </si>
  <si>
    <t>Мероприятие (подпрограммы или административное)</t>
  </si>
  <si>
    <t>Значение</t>
  </si>
  <si>
    <t>Год достижения</t>
  </si>
  <si>
    <t>S</t>
  </si>
  <si>
    <t>Муниципальная программа «Развитие сферы культуры муниципального образования «Северодвинск» на 2016-2021 годы»</t>
  </si>
  <si>
    <t>тыс.руб.</t>
  </si>
  <si>
    <t>Местный бюджет</t>
  </si>
  <si>
    <t>Областной бюджет</t>
  </si>
  <si>
    <t>Федеральный бюджет</t>
  </si>
  <si>
    <t>Внебюджетные средства</t>
  </si>
  <si>
    <t>Цель 1 «Создание благоприятных условий для развития единого культурного пространства Северодвинска»</t>
  </si>
  <si>
    <t>Показатель 1 «Удовлетворенность населения Северодвинска качеством услуг в сфере культуры»</t>
  </si>
  <si>
    <t>процент</t>
  </si>
  <si>
    <t>Показатель 2 «Посещаемость учреждений культуры Северодвинска»</t>
  </si>
  <si>
    <t>человек</t>
  </si>
  <si>
    <t>тыс. руб.</t>
  </si>
  <si>
    <t>единиц</t>
  </si>
  <si>
    <t>Показатель 2 «Количество передвижных выставок МБУК «Северодвинский городской краеведческий музей»</t>
  </si>
  <si>
    <t>Показатель 3 «Объем передвижного фонда МБУК «Северодвинский городской краеведческий музей» для экспонирования в муниципальном образовании»</t>
  </si>
  <si>
    <t>Мероприятие 1.01 «Проведение работ по физической сохранности памятников истории и культуры, расположенных на территории муниципального образования «Северодвинск»</t>
  </si>
  <si>
    <t>Показатель 1 «Количество отремонтированных памятников, расположенных на территории муниципального образования «Северодвинск»</t>
  </si>
  <si>
    <t xml:space="preserve">тыс. руб. </t>
  </si>
  <si>
    <t>Административное мероприятие 1.02 «Проведение мониторинга состояния объектов культурного наследия (памятников истории и культуры), расположенных на территории муниципального образования «Северодвинск»</t>
  </si>
  <si>
    <t>да/нет</t>
  </si>
  <si>
    <t>да</t>
  </si>
  <si>
    <t>Показатель 1 «Количество актов обследования объектов культурного наследия»</t>
  </si>
  <si>
    <t>Показатель 1 «Количество предоставленных информационных тематических справок»</t>
  </si>
  <si>
    <t>Показатель 1 «Количество разработанных новых музейных экскурсий и туристических маршрутов»</t>
  </si>
  <si>
    <t>Задача 1 «Развитие библиотечного дела»</t>
  </si>
  <si>
    <t>Показатель 1 «Количество выданных документов» МБУ «Муниципальная библиотечная система»</t>
  </si>
  <si>
    <t>Показатель 2 «Количество библиографических записей в электронном каталоге МБУ «Муниципальная библиотечная система»</t>
  </si>
  <si>
    <t>Мероприятие 1.01 «Библиотечное, библиографическое и информационное обслуживание пользователей библиотеки»</t>
  </si>
  <si>
    <t>муниципальное задание МБУ "Муниципальная библиотечная система"</t>
  </si>
  <si>
    <t>Показатель 1 «Количество посещений МБУ «Муниципальная библиотечная система»</t>
  </si>
  <si>
    <t>Показатель 1 «Количество приобретенных лицензионных программ»</t>
  </si>
  <si>
    <t>Мероприятие 1.03 «Проведение в МБУ «Муниципальная библиотечная система» ремонтных и строительных работ»</t>
  </si>
  <si>
    <t>Мероприятие 1.04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</si>
  <si>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библиотечной системы и членов их семей, воспользовавшихся субсидией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</si>
  <si>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2 «Развитие музейного дела»</t>
  </si>
  <si>
    <t>Показатель 1 «Количество выставок (экспозиций)» МБУК «Северодвинский городской краеведческий музей»</t>
  </si>
  <si>
    <t>Показатель 2 «Доля представленных (во всех формах) зрителю музейных предметов в общем количестве музейных предметов основного фонда»</t>
  </si>
  <si>
    <t>Мероприятие 2.01 «Публичный показ музейных предметов, музейных коллекций»</t>
  </si>
  <si>
    <t>муниципальное задание</t>
  </si>
  <si>
    <t>Показатель 1 «Количество посетителей МБУК «Северодвинский городской краеведческий музей»</t>
  </si>
  <si>
    <t>Мероприятие 2.02 «Оснащение МБУК «Северодвинский городской краеведческий музей» оборудованием и мультимедийными программами»</t>
  </si>
  <si>
    <t>Мероприятие 2.03 «Оснащение МБУК «Северодвинский городской краеведческий музей» специальным оборудованием и мебелью»</t>
  </si>
  <si>
    <t>Мероприятие 2.04 «Создание экспозиций, выставок, околомузейного пространства»</t>
  </si>
  <si>
    <t>Показатель 1 «Количество экспозиционных стендов для экспозиции «Молотовск - Северодвинск. ХХ - начало ХХI века»</t>
  </si>
  <si>
    <t>общий показатель (включает эксп. Молотовск-Сев.XX)</t>
  </si>
  <si>
    <t>общий показатель приобретение экспонатов</t>
  </si>
  <si>
    <t>Мероприятие 2.05 «Подготовка и проведение в МБУК «Северодвинский городской краеведческий музей» ремонтных и строительных работ»</t>
  </si>
  <si>
    <t>Мероприятие 2.06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</si>
  <si>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музея и членов их семей, воспользовавшихся субсидией музею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</si>
  <si>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2.07 «Организация археологических исследований МБУК «Северодвинский городской краеведческий музей»</t>
  </si>
  <si>
    <t>Задача 3 «Укрепление кадрового потенциала сферы культуры»</t>
  </si>
  <si>
    <t>Показатель 1 «Доля специалистов, повысивших квалификацию, к общему числу специалистов»</t>
  </si>
  <si>
    <t>Показатель 2 «Количество внедренных инновационных форм работы»</t>
  </si>
  <si>
    <t>Мероприятие 3.01 «Организация конкурсов, торжественных мероприятий для работников учреждений культуры»</t>
  </si>
  <si>
    <t>Мероприятие 3.02 «Обеспечение участия сотрудников учреждений культуры в курсах повышения квалификации, семинарах, конгрессах, форумах»</t>
  </si>
  <si>
    <t>Показатель 1 «Количество библиотекарей, повысивших квалификацию»</t>
  </si>
  <si>
    <t>Задача 4 «Поддержка профессионального искусства и народного творчества»</t>
  </si>
  <si>
    <t>Показатель 1 «Средняя заполняемость зрительных залов»</t>
  </si>
  <si>
    <t>муниципальное задание МАУК "Северодвинский Дворец молодежи ("Строитель")"</t>
  </si>
  <si>
    <t>Показатель 1 «Количество мероприятий»</t>
  </si>
  <si>
    <t>муниципальное задание МАУ "Центр культуры и общественных мероприятий"</t>
  </si>
  <si>
    <t>Показатель 1 «Количество мероприятий» МАУ «Центр культуры и общественных мероприятий»</t>
  </si>
  <si>
    <t>Показатель 2 «Количество участников мероприятий» МАУ «Центр культуры и общественных мероприятий»</t>
  </si>
  <si>
    <t>муниципальное задание МАУ "Северодвинское агентство культуры и социальной рекламы" (мун.услуга "Организация мероприятий" содер.услуги "Народные гуляния, праздники")</t>
  </si>
  <si>
    <t>Показатель 1 «Количество мероприятий МАУ «Северодвинское агентство культуры и социальной рекламы»»</t>
  </si>
  <si>
    <t>муниципальное задание МАУ "Парк культуры и отдыха" (мун.услуга "Организация мероприятий" содер.услуги "Народные гуляния, праздники")</t>
  </si>
  <si>
    <t>Показатель 1 «Количество клубных формирований»</t>
  </si>
  <si>
    <t>муниципальное задание МАУ "Парк культуры и отдыха"</t>
  </si>
  <si>
    <t>Показатель 1 «Площадь территории»</t>
  </si>
  <si>
    <t xml:space="preserve">кв. м. </t>
  </si>
  <si>
    <t>муниципальное задание МАУК "Северодвинский драматический театр"</t>
  </si>
  <si>
    <t>Показатель 1 «Количество зрителей» МАУК «Северодвинский драматический театр»</t>
  </si>
  <si>
    <t>муниципальное задание МАУ "Центр культуры и общественных мероприятий" (содер.услуги "Переговоры, встречи, совещания")</t>
  </si>
  <si>
    <t>Показатель 1 «Количество проведенных мероприятий (переговоров, встреч, совещаний) МАУ «Центр культуры и общественных мероприятий»»</t>
  </si>
  <si>
    <t>муниципальное задание МАУ "Центр культуры и общественных мероприятий" (содер.услуги "Выставки")</t>
  </si>
  <si>
    <t>Показатель 1 «Количество предоставленных планов»</t>
  </si>
  <si>
    <t>Показатель 1 «Число заседаний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</t>
  </si>
  <si>
    <t>метры</t>
  </si>
  <si>
    <t>Показатель 1 «Количество сотрудников учреждений культуры и членов их семей, воспользовавшихся субсидией учреждению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</si>
  <si>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1 «Стимулирование творческой самореализации молодых дарований»</t>
  </si>
  <si>
    <t>Показатель 1 «Доля лауреатов и дипломантов детских творческих конкурсов в общем количестве учащихся»</t>
  </si>
  <si>
    <t>Мероприятие 1.01 «Организация и проведение конкурсов и премий для одаренных детей»</t>
  </si>
  <si>
    <t>Мероприятие 1.02 «Осуществление поддержки творческой инициативы учащихся детских школ искусств»</t>
  </si>
  <si>
    <t>Показатель 1 «Количество лауреатов и дипломантов в региональных, российских и международных конкурсах»</t>
  </si>
  <si>
    <t>Задача 2 «Повышение качества и доступности муниципальных услуг дополнительного образования детей и подростков в сфере культуры»</t>
  </si>
  <si>
    <t>Показатель 1 «Доля учащихся, обучающихся на «4» и «5», к общему числу учащихся»</t>
  </si>
  <si>
    <t>Мероприятие 2.01 «Реализация дополнительных  общеразвивающих программ»</t>
  </si>
  <si>
    <t>муниципальное задание ДМШ № 3, ДМШ № 36, ДШИ № 34, ДХШ № 2</t>
  </si>
  <si>
    <t>Показатель 1 «Среднегодовой контингент учащихся»</t>
  </si>
  <si>
    <t>Мероприятие 2.02 «Реализация дополнительных общеобразовательных предпрофессиональных программ в области искусств»</t>
  </si>
  <si>
    <t>Мероприятие 2.03 «Организация и обеспечение участия работников дополнительного образования в обучающих и конкурсных мероприятиях»</t>
  </si>
  <si>
    <t>Показатель 1 «Количество конкурсов»</t>
  </si>
  <si>
    <t>Административное мероприятие 2.04 «Проведение конкурсных комиссий по определению лауреатов конкурсов «Лучший преподаватель», включая  приказ о награждении лауреатов конкурса, «Надежда Северодвинска», включая подготовку проекта постановления о лауреатах конкурса»</t>
  </si>
  <si>
    <t>Показатель 1 «Количество заседаний конкурсных комиссий»</t>
  </si>
  <si>
    <t>Мероприятие 2.05 «Оснащение материально-технической базы школ искусств оборудованием и мебелью»</t>
  </si>
  <si>
    <t>квадратных метров</t>
  </si>
  <si>
    <t>Показатель 1 «Количество школ искусств, к которых проведена специальная оценка условий труда»</t>
  </si>
  <si>
    <t>Обеспечивающая подпрограмма</t>
  </si>
  <si>
    <t>Обеспечение деятельности ответственного исполнителя муниципальной программы - Управления культуры и общественных связей</t>
  </si>
  <si>
    <t>Расходы на содержание органов Администрации Северодвинска и обеспечение их функций</t>
  </si>
  <si>
    <t>Административные мероприятия</t>
  </si>
  <si>
    <t>Административное мероприятие 1.01 «Разработка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</si>
  <si>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Показатель 1 «Количество разработанных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</si>
  <si>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Административное мероприятие 1.02 «Проведение организационно-методических мероприятий (семинаров, совещаний) с руководителями учреждений культуры и школ искусств по вопросам повышения эффективности деятельности учреждений и качества оказываемых ими услуг»</t>
  </si>
  <si>
    <t>Показатель 1 «Количество проведенных организационно-методических мероприятий»</t>
  </si>
  <si>
    <t>Административное мероприятие 1.03 «Подготовка и направление в министерство культуры Архангельской области заявок для участия в государственной программе Архангельской области «Культура русского Севера (2013-2020 годы)»</t>
  </si>
  <si>
    <t>Административное мероприятие 1.04 «Проведение мониторинга муниципальных услуг и работ в сфере культуры и искусства, качества финансового состояния в муниципальных учреждениях культуры и школах искусств»</t>
  </si>
  <si>
    <t>Показатель 1 «Количество подготовленных актов проверок, составленных аналитических отчетов»</t>
  </si>
  <si>
    <t>Мероприятие 4.06 «Обеспечение сохранности и целостности историко-архитектурного комплекса, исторической среды и ландшафтов»</t>
  </si>
  <si>
    <t>Мероприятие 4.05 «Организация деятельности клубных формирований и формирований самодеятельного народного творчества»</t>
  </si>
  <si>
    <t>Мероприятие 4.10 «Организация гастролей театральных трупп и творческих коллективов учреждений культуры, а также выступлений творческих коллективов в рамках соглашений с городами-побратимами»</t>
  </si>
  <si>
    <t>Мероприятие 4.12 «Организация конкурсов, стимулирующих творческую инициативу среди населения»</t>
  </si>
  <si>
    <t>Административное мероприятие 4.11 «Подготовка информации о месте и времени проведения городских культурно-массовых мероприятий для размещения на официальном сайте Администрации Северодвинска»</t>
  </si>
  <si>
    <t>Мероприятие 4.14 «Оснащение материально-технической базы автономных учреждений культуры специализированным оборудованием и мебелью»</t>
  </si>
  <si>
    <t>Мероприятие 4.15 «Проведение ремонтных и строительных работ в автономных учреждениях культуры»</t>
  </si>
  <si>
    <t>Мероприятие 4.16 Проведение работ по благоустройству территории автономных учреждений культуры</t>
  </si>
  <si>
    <t>Мероприятие 2.08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</si>
  <si>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2.09 «Проведение специальной оценки условий труда в школах искусств»</t>
  </si>
  <si>
    <t>Показатель 3 «Доля отремонтированных объектов культурного наследия и памятников истории и культуры, расположенных на территории муниципального образования «Северодвинск», по отношению к общему количеству памятников муниципального образования»</t>
  </si>
  <si>
    <t>Показатель 5 «Доля работников учреждений культуры (основной персонал), повысивших квалификацию, к общему числу работников основного персонала учреждений культуры»</t>
  </si>
  <si>
    <t xml:space="preserve">Показатель 6 «Доля работников школ искусств (основной персонал), повысивших квалификацию, к общему числу работников основного персонала школ искусств» </t>
  </si>
  <si>
    <t>Показатель 3 «Количество посещений филиала МБУК «Северодвинский городской краеведческий музей» в селе Ненокса»</t>
  </si>
  <si>
    <t>Задача 2 «Повышение уровня самосознания населения в вопросах использования и сохранения объектов культурного наследия»</t>
  </si>
  <si>
    <t>Показатель 2 «Среднее количество посетителей на одной выставке»</t>
  </si>
  <si>
    <t>Административное мероприятие 2.01 «Предоставление информации об объектах культурного наследия регионального или местного значения, расположенных в Северодвинске и включенных в единый государственный реестр объектов культурного наследия народов Российской Федерации</t>
  </si>
  <si>
    <t>Административное мероприятие 2.02 «Разработка новых музейных экскурсий и туристических маршрутов»</t>
  </si>
  <si>
    <t>кв.м</t>
  </si>
  <si>
    <t>кв. м</t>
  </si>
  <si>
    <t>Мероприятие 2.06 «Проведение ремонтных и строительных работ в школах искусств, благоустройство территории, в том числе разработка проектно-сметной документации»</t>
  </si>
  <si>
    <t>Показатель 2 «Количество учебных классов, оснащенных новым учебным оборудованием</t>
  </si>
  <si>
    <t>Мероприятие 4.18 «Проведение работ по ремонту, реконструкции и модернизации электрооборудования в автономных учреждениях культуры»</t>
  </si>
  <si>
    <t>Мероприятие 4.20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</si>
  <si>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новя задача</t>
  </si>
  <si>
    <t>новый показатель</t>
  </si>
  <si>
    <t xml:space="preserve">новый показатель </t>
  </si>
  <si>
    <t>Показатель 7 «Доля муниципальных учреждений культуры и школ искусств, в которых отсутствуют штрафы за нарушение требований пожарной безопасности»</t>
  </si>
  <si>
    <t>Мероприятие 4.01 «Показ кинофильмов» МАУК  «Северодвинский Дворец молодежи («Строитель»)»</t>
  </si>
  <si>
    <t>Мероприятие 4.02 «Организация показа концертов и концертных программ МАУ «Центр культуры и общественных мероприятий»</t>
  </si>
  <si>
    <t>Мероприятие 4.03 «Организация мероприятий МАУ «Северодвинское агентство культуры и социальной рекламы»</t>
  </si>
  <si>
    <t>Мероприятие 4.04 «Организация мероприятий МАУ «Парк культуры и отдыха»</t>
  </si>
  <si>
    <t>Мероприятие 4.07 «Показ (организация показа) спектаклей (театральных постановок) МАУК «Северодвинский драматический театр»</t>
  </si>
  <si>
    <t>Показатель 1 «Количество гастролей МАУК «Северодвинский драматический театр», творческих коллективов МАУК «Северодвинский Дворец молодежи («Строитель»)»</t>
  </si>
  <si>
    <t>Задача 1 «Повышение уровня физической сохранности объектов культурного наследия»</t>
  </si>
  <si>
    <t>Показатель 1 «Количество сотрудников детских школ искусств и членов их семей, воспользовавшихся субсидией детским школам искусств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</si>
  <si>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новое мер из пожарной безопасности</t>
  </si>
  <si>
    <t>Показатель 1 «Количество приобретенных металлических стеллажей в МБУ «Муниципальная библиотечная система»</t>
  </si>
  <si>
    <t>Мероприятие 4.19 «Сохранение и популяризация художественных промыслов в Северодвинске»</t>
  </si>
  <si>
    <t>Показатель 1: «Количество публикаций, связанных с сохранением и использованием объектов культурного наследия (памятников истории, культуры, археологии), в средствах массовой информации»</t>
  </si>
  <si>
    <t>Показатель 2 «Количество отреставрированных этнографических предметов Амбурского скита и Неноксы»</t>
  </si>
  <si>
    <t>Показатель 2 «Количество документов и электронных читательских билетов, доступных для радиочастотной идентификации (оснащенных тэгами) в Центральной библиотеке им. Н.В. Гоголя»</t>
  </si>
  <si>
    <t>Показатель 3 «Количество персональных компьютеров с программным обеспечением для организации пунктов онлайн-доступа населения к государственным и муниципальным услугам в МБУ «Муниципальная библиотечная система»</t>
  </si>
  <si>
    <t>Показатель 4 «Количество приобретенных изданий в рамках комплектования книжных фондов библиотек муниципальных образований и государственных библиотек городов Москвы и Санкт-Петербурга»</t>
  </si>
  <si>
    <t xml:space="preserve">Показатель 1 «Количество компьютерного оборудования и лицензионных программ, приобретенных для МБУК «Северодвинский городской краеведческий музей» </t>
  </si>
  <si>
    <t>Показатель 2 «Количество оборудованных околомузейных пространств»</t>
  </si>
  <si>
    <t>Показатель 3 «Количество отремонтированных помещений соляного амбара»</t>
  </si>
  <si>
    <t>Показатель 4 «Количество созданных выставок, экспозиций в МБУК  «Северодвинский городской краеведческий музей»</t>
  </si>
  <si>
    <t>Показатель 5 «Количество приобретенных экспонатов МБУК  «Северодвинский городской краеведческий музей»</t>
  </si>
  <si>
    <t>Показатель 6 «Количество реконструированных  экспозиций филиала МБУК  «Северодвинский городской краеведческий музей» в селе Ненокса»</t>
  </si>
  <si>
    <t>Показатель 2 «Количество зданий МБУК «Северодвинский городской краеведческий музей», где произведен ремонт кровли»</t>
  </si>
  <si>
    <t>Показатель 1 «Количество натурных археологических исследований»</t>
  </si>
  <si>
    <t>Показатель 1 «Количество организованных конкурсов, торжественных мероприятий для работников учреждений культуры»</t>
  </si>
  <si>
    <t>Показатель 2 «Количество специалистов музея, повысивших квалификацию»</t>
  </si>
  <si>
    <t>Показатель 3  «Количество специалистов музея, принявших участие  в Международном фестивале  «Интермузей»</t>
  </si>
  <si>
    <t>Показатель 2 «Число зрителей»</t>
  </si>
  <si>
    <t>Показатель 2 «Количество участников мероприятий МАУ «Северодвинское агентство культуры и социальной рекламы»»</t>
  </si>
  <si>
    <t>Показатель 2 «Количество участников мероприятий (переговоров, встреч, совещаний) МАУ «Центр культуры и общественных мероприятий»»</t>
  </si>
  <si>
    <t>Показатель 2 «Количество выступлений творческих коллективов, состоявшихся в рамках соглашений с городами-побратимами»</t>
  </si>
  <si>
    <t>Показатель 1 «Количество организованных конкурсов, стимулирующих творческую инициативу среди населения»</t>
  </si>
  <si>
    <t>Показатель 1 «Количество мебели, приобретенной для  МАУ «Центр культуры и общественных мероприятий»</t>
  </si>
  <si>
    <t>Показатель 2 «Количество приобретенного светового оборудования для МАУК «Северодвинский драматический театр»</t>
  </si>
  <si>
    <t>Показатель 3 «Количество лестничных подъемников, приобретенных и установленных в МАУК «Северодвинский драматический театр»</t>
  </si>
  <si>
    <t>Показатель 4 «Количество автоматизированных систем управления освещением здания, установленных в МАУ «Центр культуры и общественных мероприятий»</t>
  </si>
  <si>
    <t xml:space="preserve">Показатель 5 «Количество приобретенных аттракционов МАУ «Парк культуры и отдыха» </t>
  </si>
  <si>
    <t>Показатель 7 «Количество зданий МАУК «Северодвинский Дворец молодежи («Строитель»)», оснащенных  трехфазными нормализаторами напряжения»</t>
  </si>
  <si>
    <t>Показатель 1 «Количество отремонтированных поребриков центрального входа и фонтана МАУК  «Северодвинский драматический театр»</t>
  </si>
  <si>
    <t>Показатель 2 «Количество зданий МАУК «Северодвинский драматический театр», в которых заменена система розлива холодного водоснабжения»</t>
  </si>
  <si>
    <t>Показатель 3 «Количество отремонтированных водных устройств главного распределительного щита МАУК «Северодвинский драматический театр»</t>
  </si>
  <si>
    <t>Показатель 4 «Количество зданий МАУК «Северодвинский драматический театр», у которых произведен ремонт цоколя»</t>
  </si>
  <si>
    <t>Показатель 5 «Количество отремонтированных помещений 1 этажа МАУК «Северодвинский драматический театр»</t>
  </si>
  <si>
    <t xml:space="preserve">Показатель 7 «Отремонтированная площадь фасада здания МАУК «Северодвинский Дворец молодежи («Строитель»)» </t>
  </si>
  <si>
    <t xml:space="preserve">Показатель 8 «Количество замененных дверей в МАУК «Северодвинский Дворец молодежи («Строитель»)» </t>
  </si>
  <si>
    <t xml:space="preserve">Показатель 9 «Площадь восстановленного паркета МАУК «Северодвинский Дворец молодежи («Строитель»)» </t>
  </si>
  <si>
    <t xml:space="preserve">Показатель 10 «Площадь замененного линолеума МАУК «Северодвинский Дворец молодежи («Строитель»)» </t>
  </si>
  <si>
    <t xml:space="preserve">Показатель 11 «Отремонтированная площадь крыльца МАУК «Северодвинский Дворец молодежи («Строитель»)» </t>
  </si>
  <si>
    <t>Показатель 1 «Площадь отремонтированного асфальтового покрытия  МАУ «Парк культуры и отдыха»</t>
  </si>
  <si>
    <t xml:space="preserve">Показатель 2 «Количество предметов  благоустройства территории МАУК «Северодвинский Дворец молодежи («Строитель»)» </t>
  </si>
  <si>
    <t>Показатель 1 «Количество конкурсов и премий для одаренных детей»</t>
  </si>
  <si>
    <t>Показатель 2 «Количество творческих коллективов, принимающих участие в городских мероприятиях»</t>
  </si>
  <si>
    <t>Показатель 2 «Количество преподавателей, повысивших квалификацию»</t>
  </si>
  <si>
    <t>Показатель 1 «Количество помещений школ искусств, в которых осуществлен косметический ремонт»</t>
  </si>
  <si>
    <t>Показатель 2 «Количество проектно-сметной документации, разработанной для школ искусств»</t>
  </si>
  <si>
    <t>Показатель 1 «Количество экспозиционного, фондового и выставочного оборудования, приобретенного для МБУК  «Северодвинский городской краеведческий музей»</t>
  </si>
  <si>
    <t>Показатель 2 «Протяженность развесочной системы с точечной подсветкой, приобретенных для  МБУК  «Северодвинский городской краеведческий музей»</t>
  </si>
  <si>
    <t>Подпрограмма 1 «Сохранение культурного наследия Северодвинска»</t>
  </si>
  <si>
    <t>Подпрограмма 2 «Развитие культурного потенциала Северодвинска»</t>
  </si>
  <si>
    <t>Подпрограмма 3 «Развитие системы дополнительного художественного эстетического воспитания детей и подростков»</t>
  </si>
  <si>
    <t xml:space="preserve">Показатель 1 «Доля средств, привлеченных из областного бюджета на выполнение отдельных мероприятий муниципальной программы «Развитие сферы культуры муниципального образования «Северодвинск» на 2016-2021 годы» </t>
  </si>
  <si>
    <t>Мероприятие 4.09 «Организация выставок» МАУ «Центр культуры и общественных мероприятий»</t>
  </si>
  <si>
    <t xml:space="preserve">Показатель 2 «Доля детей, привлекаемых к участию в творческих мероприятиях, в общем числе детей от 6 до 17 лет» </t>
  </si>
  <si>
    <t>Показатель 1 «Количество музейных предметов, представленных (во всех формах) зрителю в год из числа музейных предметов, отреставрированных за последние 2 года»</t>
  </si>
  <si>
    <t xml:space="preserve">Показатель 2 «Доля муниципальных учреждений культуры и школ искусств, выполняющих показатели муниципального задания в полном объеме» </t>
  </si>
  <si>
    <t>Показатель 4 «Доля учреждений культуры и школ искусств, имеющих свой сайт в информационно-телекоммуникационной сети «Интернет», в общем количестве учреждений культуры и школ искусств Северодвинска»</t>
  </si>
  <si>
    <t>Показатель 1 «Количество проведенных мероприятий  (выставок) МАУ «Центр культуры и общественных мероприятий»</t>
  </si>
  <si>
    <t>Показатель 2 «Количество участников мероприятий  (выставок) МАУ «Центр культуры и общественных мероприятий»</t>
  </si>
  <si>
    <t>Административное мероприятие 4.13 «Организация работы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Ломоносова, по определению победителей грантового конкурса творческих проектов в сфере культуры и искусства, включая подготовку нормативно-правовых актов об утверждении лауреатов указанных конкурсов»</t>
  </si>
  <si>
    <t>Показатель 3 «Площадь благоустроенной площадки перед МАУ «Центр культуры и общественных мероприятий»</t>
  </si>
  <si>
    <t>Показатель 2 «Количество зданий МАУ «Центр культуры и общественных мероприятий», в которых произведена модернизация и реконструкция электроустановок и электрооборудования»</t>
  </si>
  <si>
    <t>Показатель 1 «Количество проектно-сметной документации системы приточно-вытяжной вентиляции с механическим побуждением в МАУ «Центр культуры и общественных мероприятий»</t>
  </si>
  <si>
    <t xml:space="preserve">Показатель 12 «Количество разработанных проектов «Строительство клуба МАУК «Северодвинский Дворец молодежи («Строитель»)» в с. Ненокса» </t>
  </si>
  <si>
    <t>Показатель 5 «Количество учреждений культуры, на территориях которых выполнен ямочный ремонт асфальтового покрытия»</t>
  </si>
  <si>
    <t xml:space="preserve">Показатель 13 «Количество отремонтированных МАУ «Парк культуры и отдыха» сборно-разборных эстрад» </t>
  </si>
  <si>
    <t>Показатель 14 «Количество объектов, в которых произведен ремонт системы холодного водоснабжения»</t>
  </si>
  <si>
    <t>Мероприятие 2.08 «Проведение мероприятий, связянных с соблюдением требований пожарной безопасности в МБУК «Северодвинский городской краеведческий музей»</t>
  </si>
  <si>
    <t>Показатель 6 «Процент территорий, прилегающих к зданию МАУК  «Северодвинский драматический театр», охваченных системой видеонаблюдения»</t>
  </si>
  <si>
    <t>Показатель 7 «Количество комплектов звукоусилительной аппаратуры»</t>
  </si>
  <si>
    <t>Показатель 10 «Количество зданий школ искусств, оборудованных системой видеонаблюдения»</t>
  </si>
  <si>
    <t>Показатель 6 «Количество приобретенных жалюзи и магнитных досок для библиотеки «Книжкин дом»</t>
  </si>
  <si>
    <t>Показатель 2 «Процент выполнения работ по замене в библиотеке «Кругозор» центральной входной пары на металлическую»</t>
  </si>
  <si>
    <t>Показатель 1 «Количество учебного оборудования и учебных пособий для оснащения классов МБУ ДО «ДШИ № 34»</t>
  </si>
  <si>
    <t>Показатель 2 «Количество кабинетов изобразительного искусства МБУ ДО «ДШИ № 34», оснащенных учебным, компьютерным оборудованием, учебными пособиями»</t>
  </si>
  <si>
    <t>Показатель 3 «Количество приобретенного для МБУ ДО «ДХШ № 2» учебного и технологического оборудования»</t>
  </si>
  <si>
    <t>Показатель 4 «Количество музыкальных инструментов, приобретенных для учебных классов МБУ ДО «ДМШ № 3», МБУ ДО «ДМШ № 36» и МБУ ДО «ДМШ № 34»</t>
  </si>
  <si>
    <t>Показатель 5 «Количество комплектов современной акустической аппаратуры концертного зала МБУ ДО «ДШИ № 34»</t>
  </si>
  <si>
    <t>Показатель 6 «Количество кабинетов МБУ ДО «ДМШ № 3», оснащённых компьютерной техникой»</t>
  </si>
  <si>
    <t>Показатель 9 «Количество учебных классов МБУ ДО «ДМШ № 3», оснащенных мебелью»</t>
  </si>
  <si>
    <t>Показатель 4 «Количество помещений МБУ ДО «ДМШ № 3», в которых заменена вентиляция»</t>
  </si>
  <si>
    <t>Показатель 5  «Количество этажей МБУ ДО «ДМШ № 3» , на которых произведена замена сети рабочего освещения»</t>
  </si>
  <si>
    <t>Показатель 6  «Количество больших концертных залов МБУ ДО «ДМШ № 3», в которых произведен ремонт сцены»</t>
  </si>
  <si>
    <t>Показатель 7 «Количество отремонтированных сетей наружной фекальной канализации и фекальной канализации по подвалу в МБУ ДО «ДМШ № 3»</t>
  </si>
  <si>
    <t>Показатель 11 «Количество установленных секций радиаторов в здании МБУ ДО «ДХШ № 2»</t>
  </si>
  <si>
    <t>Показатель 13 «Количество зданий МБУ ДО «ДШИ № 34», в которых проведены работы по измерению сопротивления изоляции электропроводки»</t>
  </si>
  <si>
    <t>Показатель 14 «Количество установленных светильников в МБУ ДОД «ДШИ № 34»</t>
  </si>
  <si>
    <t>Показатель 1 «Количество разработанной проектно-сметной документации по установке оповещения и управления эвакуацией людей при пожаре в здании МБУК «Северодвинский городской краеведческий музей» и автоматической установке пожарной сигнализации»</t>
  </si>
  <si>
    <t>Показатель 4 Количество благоустроенных территорий в текущем году, прилегающих к зданию МАУК  «Северодвинский драматический театр»</t>
  </si>
  <si>
    <t>Показатель 1 «Количество помещений в библиотеке «Кругозор» и в Центральной библиотеке                       им. Н.В. Гоголя, в которых произведен косметический ремонт»</t>
  </si>
  <si>
    <t>Показатель 2 «Количество помещений Детско-юношеской библиотеки им. А.С. Пушкина, в которых произведен косметический ремонт»</t>
  </si>
  <si>
    <t>Показатель 3 «Количество помещений библиотеки «Мир знаний», в которых произведен ремонт»</t>
  </si>
  <si>
    <t>Показатель 7 «Количество цифровых версий каталога  Великая Отечественная война в коллекции Северодвинского музея»</t>
  </si>
  <si>
    <t>Мероприятие 4.08 «Организация переговоров, встреч, совещаний МАУ «Центр культуры и общественных мероприятий»</t>
  </si>
  <si>
    <t>Показатель 2 «Количество зданий МАУ «Центр культуры и общественных мероприятий», в которых установлена система приточно-вытяжной вентиляции с механическим побуждением»</t>
  </si>
  <si>
    <t>Показатель 11 «Количество современного технологического оборудования и моноблоков, приобретенных для МБУ ДО «ДМШ № 36»</t>
  </si>
  <si>
    <t>Показатель 10 «Количество отремонтированных  фасадов зданий МБУ ДО «ДМШ № 3»</t>
  </si>
  <si>
    <t>58-53-84</t>
  </si>
  <si>
    <t>Мероприятие 4.22 «Оснащение МАУ «Парк культуры и отдыха» спортивными уличными тренажерами»</t>
  </si>
  <si>
    <t xml:space="preserve">Показатель 5 «Количество оборудования для модернизации библиотечных услуг и мебели, приобретенных для библиотеки «Кругозор» </t>
  </si>
  <si>
    <t>Мероприятие 1.02 «Оснащение МБУ «Муниципальная библиотечная система» оборудованием, мебелью и программным обеспечением, комплектование книжных фондов»</t>
  </si>
  <si>
    <t>Показатель 1 «Количество ставок работников МБУ «Муниципальная библиотечная система», которым предоставлена доплата  до минимального размера, установленного законодательством»</t>
  </si>
  <si>
    <t>Мероприятие 2.09 «Предоставление доплаты низкооплачиваемым работникам, занятым на полной ставке в МБУК «Северодвинский городской краеведческий музей», до минимального размера, установленного законодательством»</t>
  </si>
  <si>
    <t>Показатель 1 «Количество ставок работников МБУК «Северодвинский городской краеведческий музей», которым предоставлена доплата до минимального размера, установленного законодательством»</t>
  </si>
  <si>
    <t>Мероприятие 4.21 «Предоставление доплаты низкооплачиваемым работникам, занятым на полной ставке в муниципальных автономных учреждениях, до минимального размера, установленного законодательством»</t>
  </si>
  <si>
    <t>Показатель 1 «Количество ставок работников муниципальных автономных учреждений, которым предоставлена доплата до минимального размера, установленного законодательством»</t>
  </si>
  <si>
    <t>Мероприятие 2.10 «Предоставление доплаты низкооплачиваемым работникам, занятым на полной ставке в муниципальныхшколах искусств, до минимального размера, установленного законодательством»</t>
  </si>
  <si>
    <t>Показатель 1 «Количество ставок работников муниципальных школ искусств, которым предоставлена доплата до минимального размера, установленного законодательством»</t>
  </si>
  <si>
    <t xml:space="preserve">   </t>
  </si>
  <si>
    <r>
      <t xml:space="preserve">от  </t>
    </r>
    <r>
      <rPr>
        <u val="single"/>
        <sz val="12"/>
        <rFont val="Times New Roman"/>
        <family val="1"/>
      </rPr>
      <t xml:space="preserve"> 16.03.2016    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64-па   </t>
    </r>
  </si>
  <si>
    <t>Мероприятие 1.06 «Предоставление доплаты низкооплачиваемым работникам, занятым на полной ставке в МБУ «Муниципальная библиотечная система», до минимального размера, установленного законодательством»</t>
  </si>
  <si>
    <t>Михайленко Елена Валерьевна</t>
  </si>
  <si>
    <t>Показатель 2 «Количество участников мероприятий МАУ «Парк культуры и отдыха»»</t>
  </si>
  <si>
    <t>Показатель 1 «Количество  мероприятий МАУ «Парк культуры и отдыха»»</t>
  </si>
  <si>
    <t>Показатель 6 «Количество приобретенной мебели МАУК «Северодвинский Дворец молодежи («Строитель»)»</t>
  </si>
  <si>
    <t xml:space="preserve">Показатель 1 «Количество спортивных уличных тренажеров, приобретенных МАУ «Парк культуры и отдыха» </t>
  </si>
  <si>
    <t>Показатель 1 «Количество поддержаных проектов по сохранению и популяризации художественных промыслов в Северодвинске»</t>
  </si>
  <si>
    <t>Показатель 3 «Количество проведенных мастер-классов»</t>
  </si>
  <si>
    <t>Показатель 12 «Количество обрезанных деревьев, расположенных на территории МБУ ДО «ДХШ                                № 2», МБУ ДО «ДМШ № 3»</t>
  </si>
  <si>
    <t>Показатель 9 «Количество подпорных стен в техподполье, установленных в МБУ ДО «ДМШ            № 3»</t>
  </si>
  <si>
    <t>Показатель 8 «Количество зданий МБУ ДО «ДМШ         № 3», оснащенных средствами охранной сигнализации»</t>
  </si>
  <si>
    <t>Показатель 3 «Количество отремонтированных квадратных метров кровли здания МБУ ДО «ДХШ           № 2»</t>
  </si>
  <si>
    <t>Показатель 8 «Количество зданий МБУ ДО «ДМШ           № 3», в которых произведена реконструкция системы отопления»</t>
  </si>
  <si>
    <t>Показатель 6 «Количество зданий  МАУК «Северодвинский Дворец молодежи («Строитель»)»,  в которых произведен ремонт системы отопления»</t>
  </si>
  <si>
    <t>Показатель 1 «Количество этажей зданий  МАУК «Северодвинский Дворец молодежи («Строитель»)»,  в которых заменена электрическая проводка»</t>
  </si>
  <si>
    <t>Показатель 2 «Количество интерактивного оборудования, приобретенного для МБУК «Северодвинский городской краеведческий музей» за счет средств Резервного фонда Правительства Архангельской области</t>
  </si>
  <si>
    <t>Мероприятие 2.07 «Комплексное обследование зданий школ искусств»</t>
  </si>
  <si>
    <t>Показатель 1 «Количество школ искусств, в которых произведено комплексное обследование зданий»</t>
  </si>
  <si>
    <t>Мероприятие 1.05  «Модернизация системы противопожарной безопасности  МБУ «Муниципальная библиотечная система»</t>
  </si>
  <si>
    <t>Показатель 3 «Количество библиотек МБС «Муниципальная библиотечная система», в которых произведена модернизация автоматической установки пожарной сигнализации»</t>
  </si>
  <si>
    <t>Показатель 1 «Количество помещений МБУК «Северодвинский городской краеведческий музей»,                в которых произведен косметический ремонт»</t>
  </si>
  <si>
    <t>Показатель 3 «Количество помещений филиала МБУК «Северодвинский городской краеведческий музей»                в селе Ненокса, в которых произведено утепление полов»</t>
  </si>
  <si>
    <t>Показатель 7 «Количество деревьев, приобретенных для благоустройства территорий автономных учреждений культуры»</t>
  </si>
  <si>
    <t>Мероприятие 4.17 «Проведение работ по замене вентиляции в автономных учреждениях культуры»</t>
  </si>
  <si>
    <t>Показатель 3 «Количество зданий  МАУК «Северодвинский Дворец молодежи («Строитель»)»,  в которых модернизирована система вентиляции и кондиционирования»</t>
  </si>
  <si>
    <t>Мероприятие 4.23 «Организация и проведение общественно-значимого культурного мероприятия в рамках проекта «ЛЮБО-ДОРОГО»</t>
  </si>
  <si>
    <t>Показатель 1 «Количество проведенных общественно-значимых культурных мероприятий»</t>
  </si>
  <si>
    <t>Показатель 2 «Количество участников общественно-значимого культурного мероприятия»</t>
  </si>
  <si>
    <t>Приложение  4</t>
  </si>
  <si>
    <t>Показатель 8 "Количество  столбов линии уличного освещения, установленных  на набережной в районе бульвара Строителей, д. 5 за счет   счет средств Резервного фонда Правительства Архангельской области</t>
  </si>
  <si>
    <t>Показатель 9 "Количество детских спортивных и игровых комплексов, приобретенных МАУ "Парк культуры и отдыха" за счет редств Резервного фонда Правительства Архангельской области</t>
  </si>
  <si>
    <t>(в редакции от 05.05.2017 № 132-па)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</si>
</sst>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_р_.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 wrapText="1" shrinkToFit="1"/>
    </xf>
    <xf numFmtId="172" fontId="1" fillId="0" borderId="0" xfId="0" applyNumberFormat="1" applyFont="1" applyFill="1" applyBorder="1" applyAlignment="1">
      <alignment horizontal="justify"/>
    </xf>
    <xf numFmtId="0" fontId="2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justify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173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justify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1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1" fontId="1" fillId="34" borderId="0" xfId="0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 horizontal="centerContinuous" vertical="center" wrapText="1"/>
    </xf>
    <xf numFmtId="1" fontId="1" fillId="34" borderId="10" xfId="0" applyNumberFormat="1" applyFont="1" applyFill="1" applyBorder="1" applyAlignment="1">
      <alignment horizontal="centerContinuous" vertical="center" wrapText="1"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173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1" fontId="1" fillId="34" borderId="13" xfId="0" applyNumberFormat="1" applyFont="1" applyFill="1" applyBorder="1" applyAlignment="1">
      <alignment horizontal="center" vertical="center" wrapText="1"/>
    </xf>
    <xf numFmtId="3" fontId="1" fillId="34" borderId="14" xfId="0" applyNumberFormat="1" applyFont="1" applyFill="1" applyBorder="1" applyAlignment="1">
      <alignment horizontal="center" vertical="center" wrapText="1"/>
    </xf>
    <xf numFmtId="1" fontId="1" fillId="34" borderId="14" xfId="0" applyNumberFormat="1" applyFont="1" applyFill="1" applyBorder="1" applyAlignment="1">
      <alignment horizontal="center" vertical="center" wrapText="1"/>
    </xf>
    <xf numFmtId="172" fontId="2" fillId="34" borderId="14" xfId="0" applyNumberFormat="1" applyFont="1" applyFill="1" applyBorder="1" applyAlignment="1">
      <alignment horizontal="center" vertical="center" wrapText="1"/>
    </xf>
    <xf numFmtId="173" fontId="2" fillId="34" borderId="14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left" vertical="center" wrapText="1"/>
    </xf>
    <xf numFmtId="175" fontId="1" fillId="34" borderId="10" xfId="0" applyNumberFormat="1" applyFont="1" applyFill="1" applyBorder="1" applyAlignment="1">
      <alignment horizontal="center" vertical="center" wrapText="1"/>
    </xf>
    <xf numFmtId="173" fontId="1" fillId="34" borderId="10" xfId="0" applyNumberFormat="1" applyFont="1" applyFill="1" applyBorder="1" applyAlignment="1">
      <alignment horizontal="left" vertical="center" wrapText="1"/>
    </xf>
    <xf numFmtId="172" fontId="1" fillId="34" borderId="12" xfId="0" applyNumberFormat="1" applyFont="1" applyFill="1" applyBorder="1" applyAlignment="1">
      <alignment horizontal="center" vertical="center" wrapText="1"/>
    </xf>
    <xf numFmtId="3" fontId="1" fillId="34" borderId="13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 vertical="center" wrapText="1"/>
    </xf>
    <xf numFmtId="1" fontId="1" fillId="34" borderId="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172" fontId="2" fillId="8" borderId="10" xfId="0" applyNumberFormat="1" applyFont="1" applyFill="1" applyBorder="1" applyAlignment="1">
      <alignment horizontal="center" vertical="center" wrapText="1"/>
    </xf>
    <xf numFmtId="1" fontId="2" fillId="8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3" fontId="1" fillId="36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172" fontId="2" fillId="37" borderId="12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72" fontId="2" fillId="38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left" vertical="center" wrapText="1"/>
    </xf>
    <xf numFmtId="172" fontId="2" fillId="39" borderId="10" xfId="0" applyNumberFormat="1" applyFont="1" applyFill="1" applyBorder="1" applyAlignment="1">
      <alignment horizontal="center" vertical="center" wrapText="1"/>
    </xf>
    <xf numFmtId="1" fontId="2" fillId="39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173" fontId="2" fillId="39" borderId="10" xfId="0" applyNumberFormat="1" applyFont="1" applyFill="1" applyBorder="1" applyAlignment="1">
      <alignment horizontal="center" vertical="center" wrapText="1"/>
    </xf>
    <xf numFmtId="1" fontId="1" fillId="39" borderId="10" xfId="0" applyNumberFormat="1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left" vertical="center" wrapText="1"/>
    </xf>
    <xf numFmtId="172" fontId="2" fillId="14" borderId="10" xfId="0" applyNumberFormat="1" applyFont="1" applyFill="1" applyBorder="1" applyAlignment="1">
      <alignment horizontal="center" vertical="center" wrapText="1"/>
    </xf>
    <xf numFmtId="1" fontId="2" fillId="14" borderId="10" xfId="0" applyNumberFormat="1" applyFont="1" applyFill="1" applyBorder="1" applyAlignment="1">
      <alignment horizontal="center" vertical="center" wrapText="1"/>
    </xf>
    <xf numFmtId="3" fontId="1" fillId="40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left" vertical="center" wrapText="1"/>
    </xf>
    <xf numFmtId="1" fontId="1" fillId="41" borderId="10" xfId="0" applyNumberFormat="1" applyFont="1" applyFill="1" applyBorder="1" applyAlignment="1">
      <alignment horizontal="center" vertical="center" wrapText="1"/>
    </xf>
    <xf numFmtId="173" fontId="2" fillId="41" borderId="10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 textRotation="90" wrapText="1"/>
    </xf>
    <xf numFmtId="0" fontId="0" fillId="34" borderId="15" xfId="0" applyFill="1" applyBorder="1" applyAlignment="1">
      <alignment horizontal="center" vertical="center" textRotation="90" wrapText="1"/>
    </xf>
    <xf numFmtId="0" fontId="0" fillId="34" borderId="14" xfId="0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8"/>
  <sheetViews>
    <sheetView tabSelected="1" view="pageBreakPreview" zoomScale="75" zoomScaleNormal="75" zoomScaleSheetLayoutView="75" zoomScalePageLayoutView="50" workbookViewId="0" topLeftCell="A1">
      <selection activeCell="M6" sqref="M6"/>
    </sheetView>
  </sheetViews>
  <sheetFormatPr defaultColWidth="9.140625" defaultRowHeight="15"/>
  <cols>
    <col min="1" max="5" width="2.421875" style="1" customWidth="1"/>
    <col min="6" max="7" width="2.421875" style="35" customWidth="1"/>
    <col min="8" max="8" width="54.00390625" style="35" customWidth="1"/>
    <col min="9" max="9" width="11.28125" style="35" customWidth="1"/>
    <col min="10" max="10" width="13.8515625" style="35" customWidth="1"/>
    <col min="11" max="11" width="13.7109375" style="35" customWidth="1"/>
    <col min="12" max="12" width="13.8515625" style="35" customWidth="1"/>
    <col min="13" max="15" width="13.57421875" style="35" customWidth="1"/>
    <col min="16" max="16" width="18.8515625" style="35" customWidth="1"/>
    <col min="17" max="17" width="15.57421875" style="37" customWidth="1"/>
    <col min="18" max="18" width="39.28125" style="15" customWidth="1"/>
    <col min="19" max="25" width="14.421875" style="1" customWidth="1"/>
    <col min="26" max="16384" width="9.140625" style="1" customWidth="1"/>
  </cols>
  <sheetData>
    <row r="1" spans="12:15" ht="15.75">
      <c r="L1" s="36"/>
      <c r="M1" s="36" t="s">
        <v>303</v>
      </c>
      <c r="N1" s="37"/>
      <c r="O1" s="34"/>
    </row>
    <row r="2" spans="12:15" ht="15.75">
      <c r="L2" s="36"/>
      <c r="M2" s="36" t="s">
        <v>0</v>
      </c>
      <c r="N2" s="37"/>
      <c r="O2" s="34"/>
    </row>
    <row r="3" spans="12:15" ht="15.75">
      <c r="L3" s="36"/>
      <c r="M3" s="36" t="s">
        <v>1</v>
      </c>
      <c r="N3" s="37"/>
      <c r="O3" s="34"/>
    </row>
    <row r="4" spans="12:15" ht="18.75" customHeight="1">
      <c r="L4" s="36"/>
      <c r="M4" s="36" t="s">
        <v>2</v>
      </c>
      <c r="N4" s="37"/>
      <c r="O4" s="34"/>
    </row>
    <row r="5" spans="12:15" ht="15.75">
      <c r="L5" s="38"/>
      <c r="M5" s="36" t="s">
        <v>274</v>
      </c>
      <c r="N5" s="37"/>
      <c r="O5" s="34"/>
    </row>
    <row r="6" spans="1:17" ht="18.75" customHeight="1">
      <c r="A6" s="2"/>
      <c r="B6" s="2"/>
      <c r="C6" s="2"/>
      <c r="D6" s="2"/>
      <c r="E6" s="2"/>
      <c r="F6" s="39"/>
      <c r="G6" s="39"/>
      <c r="H6" s="39"/>
      <c r="I6" s="38"/>
      <c r="J6" s="38"/>
      <c r="K6" s="38"/>
      <c r="L6" s="38" t="s">
        <v>273</v>
      </c>
      <c r="M6" s="36" t="s">
        <v>306</v>
      </c>
      <c r="N6" s="38"/>
      <c r="O6" s="38"/>
      <c r="P6" s="38"/>
      <c r="Q6" s="40"/>
    </row>
    <row r="7" spans="1:17" ht="17.25" customHeight="1">
      <c r="A7" s="129" t="s">
        <v>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</row>
    <row r="8" spans="1:17" ht="15.75">
      <c r="A8" s="129" t="s">
        <v>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</row>
    <row r="9" spans="7:17" ht="15.75">
      <c r="G9" s="36"/>
      <c r="H9" s="41" t="s">
        <v>5</v>
      </c>
      <c r="I9" s="36"/>
      <c r="J9" s="36"/>
      <c r="K9" s="36"/>
      <c r="L9" s="36"/>
      <c r="M9" s="36"/>
      <c r="N9" s="36"/>
      <c r="O9" s="36"/>
      <c r="P9" s="36"/>
      <c r="Q9" s="42"/>
    </row>
    <row r="10" ht="12.75" customHeight="1"/>
    <row r="11" spans="1:18" ht="72" customHeight="1">
      <c r="A11" s="127" t="s">
        <v>6</v>
      </c>
      <c r="B11" s="127"/>
      <c r="C11" s="127"/>
      <c r="D11" s="127"/>
      <c r="E11" s="127"/>
      <c r="F11" s="127"/>
      <c r="G11" s="130" t="s">
        <v>7</v>
      </c>
      <c r="H11" s="125" t="s">
        <v>8</v>
      </c>
      <c r="I11" s="125" t="s">
        <v>9</v>
      </c>
      <c r="J11" s="43" t="s">
        <v>10</v>
      </c>
      <c r="K11" s="43"/>
      <c r="L11" s="43"/>
      <c r="M11" s="43"/>
      <c r="N11" s="43"/>
      <c r="O11" s="43"/>
      <c r="P11" s="43" t="s">
        <v>11</v>
      </c>
      <c r="Q11" s="44"/>
      <c r="R11" s="16"/>
    </row>
    <row r="12" spans="1:17" ht="99.75" customHeight="1">
      <c r="A12" s="126" t="s">
        <v>12</v>
      </c>
      <c r="B12" s="126" t="s">
        <v>13</v>
      </c>
      <c r="C12" s="126" t="s">
        <v>14</v>
      </c>
      <c r="D12" s="126" t="s">
        <v>15</v>
      </c>
      <c r="E12" s="127" t="s">
        <v>16</v>
      </c>
      <c r="F12" s="127"/>
      <c r="G12" s="131"/>
      <c r="H12" s="125"/>
      <c r="I12" s="125"/>
      <c r="J12" s="123">
        <v>2016</v>
      </c>
      <c r="K12" s="123">
        <v>2017</v>
      </c>
      <c r="L12" s="123">
        <v>2018</v>
      </c>
      <c r="M12" s="123">
        <v>2019</v>
      </c>
      <c r="N12" s="123">
        <v>2020</v>
      </c>
      <c r="O12" s="123">
        <v>2021</v>
      </c>
      <c r="P12" s="125" t="s">
        <v>17</v>
      </c>
      <c r="Q12" s="128" t="s">
        <v>18</v>
      </c>
    </row>
    <row r="13" spans="1:17" ht="29.25" customHeight="1">
      <c r="A13" s="126"/>
      <c r="B13" s="126"/>
      <c r="C13" s="126"/>
      <c r="D13" s="126"/>
      <c r="E13" s="127"/>
      <c r="F13" s="127"/>
      <c r="G13" s="132"/>
      <c r="H13" s="125"/>
      <c r="I13" s="125"/>
      <c r="J13" s="124"/>
      <c r="K13" s="124"/>
      <c r="L13" s="124"/>
      <c r="M13" s="124"/>
      <c r="N13" s="124"/>
      <c r="O13" s="124"/>
      <c r="P13" s="125"/>
      <c r="Q13" s="128"/>
    </row>
    <row r="14" spans="1:17" ht="15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5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13</v>
      </c>
      <c r="N14" s="32">
        <v>14</v>
      </c>
      <c r="O14" s="32">
        <v>15</v>
      </c>
      <c r="P14" s="32">
        <v>16</v>
      </c>
      <c r="Q14" s="33">
        <v>17</v>
      </c>
    </row>
    <row r="15" spans="1:18" s="6" customFormat="1" ht="47.25">
      <c r="A15" s="7" t="s">
        <v>19</v>
      </c>
      <c r="B15" s="7">
        <v>0</v>
      </c>
      <c r="C15" s="7">
        <v>0</v>
      </c>
      <c r="D15" s="7">
        <v>0</v>
      </c>
      <c r="E15" s="7">
        <v>0</v>
      </c>
      <c r="F15" s="46">
        <v>0</v>
      </c>
      <c r="G15" s="46"/>
      <c r="H15" s="25" t="s">
        <v>20</v>
      </c>
      <c r="I15" s="25" t="s">
        <v>21</v>
      </c>
      <c r="J15" s="27">
        <f aca="true" t="shared" si="0" ref="J15:O15">SUM(J16:J19)</f>
        <v>348664.9</v>
      </c>
      <c r="K15" s="27">
        <f t="shared" si="0"/>
        <v>356543.60000000003</v>
      </c>
      <c r="L15" s="27">
        <f t="shared" si="0"/>
        <v>363920.0999999999</v>
      </c>
      <c r="M15" s="27">
        <f t="shared" si="0"/>
        <v>365238.36</v>
      </c>
      <c r="N15" s="27">
        <f t="shared" si="0"/>
        <v>362720.89999999997</v>
      </c>
      <c r="O15" s="27">
        <f t="shared" si="0"/>
        <v>373913.49999999994</v>
      </c>
      <c r="P15" s="27">
        <f>SUM(J15:O15)</f>
        <v>2171001.36</v>
      </c>
      <c r="Q15" s="28">
        <v>2021</v>
      </c>
      <c r="R15" s="17"/>
    </row>
    <row r="16" spans="1:18" s="6" customFormat="1" ht="15.75">
      <c r="A16" s="7" t="s">
        <v>19</v>
      </c>
      <c r="B16" s="7">
        <v>0</v>
      </c>
      <c r="C16" s="7">
        <v>0</v>
      </c>
      <c r="D16" s="7">
        <v>0</v>
      </c>
      <c r="E16" s="7">
        <v>0</v>
      </c>
      <c r="F16" s="46">
        <v>0</v>
      </c>
      <c r="G16" s="46">
        <v>3</v>
      </c>
      <c r="H16" s="25" t="s">
        <v>22</v>
      </c>
      <c r="I16" s="25" t="s">
        <v>21</v>
      </c>
      <c r="J16" s="27">
        <f>SUM(J28+J46+J221+J286)</f>
        <v>344698.8</v>
      </c>
      <c r="K16" s="27">
        <f>SUM(K28+K46+K221+K284)</f>
        <v>356232.4</v>
      </c>
      <c r="L16" s="27">
        <f>SUM(L28+L46+L221+L284)</f>
        <v>363620.0999999999</v>
      </c>
      <c r="M16" s="27">
        <f>SUM(M28+M46+M221+M284)</f>
        <v>364938.36</v>
      </c>
      <c r="N16" s="27">
        <f>SUM(N28+N46+N221+N284)</f>
        <v>362420.89999999997</v>
      </c>
      <c r="O16" s="27">
        <f>SUM(O28+O46+O221+O284)</f>
        <v>373613.49999999994</v>
      </c>
      <c r="P16" s="27">
        <f>SUM(J16:O16)</f>
        <v>2165524.0599999996</v>
      </c>
      <c r="Q16" s="28">
        <v>2021</v>
      </c>
      <c r="R16" s="15"/>
    </row>
    <row r="17" spans="1:18" s="6" customFormat="1" ht="15.75">
      <c r="A17" s="7" t="s">
        <v>19</v>
      </c>
      <c r="B17" s="7">
        <v>0</v>
      </c>
      <c r="C17" s="7">
        <v>0</v>
      </c>
      <c r="D17" s="7">
        <v>0</v>
      </c>
      <c r="E17" s="7">
        <v>0</v>
      </c>
      <c r="F17" s="46">
        <v>0</v>
      </c>
      <c r="G17" s="46">
        <v>2</v>
      </c>
      <c r="H17" s="25" t="s">
        <v>23</v>
      </c>
      <c r="I17" s="25" t="s">
        <v>21</v>
      </c>
      <c r="J17" s="27">
        <f>J47+J222</f>
        <v>3744.7</v>
      </c>
      <c r="K17" s="27">
        <f>SUM(K125)</f>
        <v>0</v>
      </c>
      <c r="L17" s="27">
        <f>SUM(L125)</f>
        <v>0</v>
      </c>
      <c r="M17" s="27">
        <f>SUM(M125)</f>
        <v>0</v>
      </c>
      <c r="N17" s="27">
        <f>SUM(N125)</f>
        <v>0</v>
      </c>
      <c r="O17" s="27">
        <f>SUM(O125)</f>
        <v>0</v>
      </c>
      <c r="P17" s="27">
        <f>SUM(J17:O17)</f>
        <v>3744.7</v>
      </c>
      <c r="Q17" s="28">
        <v>2021</v>
      </c>
      <c r="R17" s="15"/>
    </row>
    <row r="18" spans="1:18" s="6" customFormat="1" ht="15.75">
      <c r="A18" s="7" t="s">
        <v>19</v>
      </c>
      <c r="B18" s="7">
        <v>0</v>
      </c>
      <c r="C18" s="7">
        <v>0</v>
      </c>
      <c r="D18" s="7">
        <v>0</v>
      </c>
      <c r="E18" s="7">
        <v>0</v>
      </c>
      <c r="F18" s="46">
        <v>0</v>
      </c>
      <c r="G18" s="46">
        <v>1</v>
      </c>
      <c r="H18" s="25" t="s">
        <v>24</v>
      </c>
      <c r="I18" s="25" t="s">
        <v>21</v>
      </c>
      <c r="J18" s="72">
        <f aca="true" t="shared" si="1" ref="J18:O18">SUM(J48+J223)</f>
        <v>221.4</v>
      </c>
      <c r="K18" s="27">
        <f t="shared" si="1"/>
        <v>311.2</v>
      </c>
      <c r="L18" s="27">
        <f t="shared" si="1"/>
        <v>300</v>
      </c>
      <c r="M18" s="27">
        <f t="shared" si="1"/>
        <v>300</v>
      </c>
      <c r="N18" s="27">
        <f t="shared" si="1"/>
        <v>300</v>
      </c>
      <c r="O18" s="27">
        <f t="shared" si="1"/>
        <v>300</v>
      </c>
      <c r="P18" s="27">
        <f>SUM(J18:O18)</f>
        <v>1732.6</v>
      </c>
      <c r="Q18" s="28">
        <v>2021</v>
      </c>
      <c r="R18" s="15"/>
    </row>
    <row r="19" spans="1:18" s="6" customFormat="1" ht="15.75">
      <c r="A19" s="7" t="s">
        <v>19</v>
      </c>
      <c r="B19" s="7">
        <v>0</v>
      </c>
      <c r="C19" s="7">
        <v>0</v>
      </c>
      <c r="D19" s="7">
        <v>0</v>
      </c>
      <c r="E19" s="7">
        <v>0</v>
      </c>
      <c r="F19" s="46">
        <v>0</v>
      </c>
      <c r="G19" s="46">
        <v>4</v>
      </c>
      <c r="H19" s="25" t="s">
        <v>25</v>
      </c>
      <c r="I19" s="25" t="s">
        <v>21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f>SUM(J19:O19)</f>
        <v>0</v>
      </c>
      <c r="Q19" s="28">
        <v>2021</v>
      </c>
      <c r="R19" s="15"/>
    </row>
    <row r="20" spans="1:20" s="6" customFormat="1" ht="47.25">
      <c r="A20" s="7" t="s">
        <v>19</v>
      </c>
      <c r="B20" s="7">
        <v>1</v>
      </c>
      <c r="C20" s="7">
        <v>0</v>
      </c>
      <c r="D20" s="7">
        <v>0</v>
      </c>
      <c r="E20" s="7">
        <v>0</v>
      </c>
      <c r="F20" s="46">
        <v>0</v>
      </c>
      <c r="G20" s="32"/>
      <c r="H20" s="29" t="s">
        <v>26</v>
      </c>
      <c r="I20" s="29" t="s">
        <v>21</v>
      </c>
      <c r="J20" s="47">
        <f>SUM(J15)</f>
        <v>348664.9</v>
      </c>
      <c r="K20" s="47">
        <f aca="true" t="shared" si="2" ref="K20:P20">SUM(K15)</f>
        <v>356543.60000000003</v>
      </c>
      <c r="L20" s="47">
        <f t="shared" si="2"/>
        <v>363920.0999999999</v>
      </c>
      <c r="M20" s="47">
        <f t="shared" si="2"/>
        <v>365238.36</v>
      </c>
      <c r="N20" s="47">
        <f t="shared" si="2"/>
        <v>362720.89999999997</v>
      </c>
      <c r="O20" s="47">
        <f t="shared" si="2"/>
        <v>373913.49999999994</v>
      </c>
      <c r="P20" s="47">
        <f t="shared" si="2"/>
        <v>2171001.36</v>
      </c>
      <c r="Q20" s="33">
        <v>2021</v>
      </c>
      <c r="R20" s="17"/>
      <c r="S20" s="5"/>
      <c r="T20" s="5"/>
    </row>
    <row r="21" spans="1:18" s="6" customFormat="1" ht="31.5">
      <c r="A21" s="7" t="s">
        <v>19</v>
      </c>
      <c r="B21" s="7">
        <v>1</v>
      </c>
      <c r="C21" s="7">
        <v>0</v>
      </c>
      <c r="D21" s="7">
        <v>0</v>
      </c>
      <c r="E21" s="7">
        <v>0</v>
      </c>
      <c r="F21" s="46">
        <v>0</v>
      </c>
      <c r="G21" s="32"/>
      <c r="H21" s="29" t="s">
        <v>27</v>
      </c>
      <c r="I21" s="29" t="s">
        <v>28</v>
      </c>
      <c r="J21" s="33">
        <v>83</v>
      </c>
      <c r="K21" s="23">
        <v>88</v>
      </c>
      <c r="L21" s="33">
        <v>90</v>
      </c>
      <c r="M21" s="33">
        <v>90</v>
      </c>
      <c r="N21" s="33">
        <v>90</v>
      </c>
      <c r="O21" s="33">
        <v>90</v>
      </c>
      <c r="P21" s="33">
        <v>90</v>
      </c>
      <c r="Q21" s="33">
        <v>2018</v>
      </c>
      <c r="R21" s="15"/>
    </row>
    <row r="22" spans="1:18" s="6" customFormat="1" ht="31.5">
      <c r="A22" s="7" t="s">
        <v>19</v>
      </c>
      <c r="B22" s="7">
        <v>1</v>
      </c>
      <c r="C22" s="7">
        <v>0</v>
      </c>
      <c r="D22" s="7">
        <v>0</v>
      </c>
      <c r="E22" s="7">
        <v>0</v>
      </c>
      <c r="F22" s="46">
        <v>0</v>
      </c>
      <c r="G22" s="32"/>
      <c r="H22" s="29" t="s">
        <v>29</v>
      </c>
      <c r="I22" s="29" t="s">
        <v>30</v>
      </c>
      <c r="J22" s="33">
        <v>753106</v>
      </c>
      <c r="K22" s="23">
        <v>784485</v>
      </c>
      <c r="L22" s="33">
        <v>815865</v>
      </c>
      <c r="M22" s="33">
        <v>815865</v>
      </c>
      <c r="N22" s="33">
        <v>815865</v>
      </c>
      <c r="O22" s="33">
        <v>815865</v>
      </c>
      <c r="P22" s="33">
        <f>SUM(J22:O22)</f>
        <v>4801051</v>
      </c>
      <c r="Q22" s="33">
        <v>2021</v>
      </c>
      <c r="R22" s="15"/>
    </row>
    <row r="23" spans="1:18" s="6" customFormat="1" ht="99.75" customHeight="1">
      <c r="A23" s="7" t="s">
        <v>19</v>
      </c>
      <c r="B23" s="7">
        <v>1</v>
      </c>
      <c r="C23" s="7">
        <v>0</v>
      </c>
      <c r="D23" s="7">
        <v>0</v>
      </c>
      <c r="E23" s="7">
        <v>0</v>
      </c>
      <c r="F23" s="46">
        <v>0</v>
      </c>
      <c r="G23" s="32"/>
      <c r="H23" s="29" t="s">
        <v>138</v>
      </c>
      <c r="I23" s="29" t="s">
        <v>28</v>
      </c>
      <c r="J23" s="48">
        <v>8.2</v>
      </c>
      <c r="K23" s="48">
        <v>10.2</v>
      </c>
      <c r="L23" s="48">
        <v>10.2</v>
      </c>
      <c r="M23" s="48">
        <v>12.2</v>
      </c>
      <c r="N23" s="48">
        <v>14.3</v>
      </c>
      <c r="O23" s="48">
        <v>16.3</v>
      </c>
      <c r="P23" s="48">
        <v>16.3</v>
      </c>
      <c r="Q23" s="33">
        <v>2021</v>
      </c>
      <c r="R23" s="15"/>
    </row>
    <row r="24" spans="1:18" s="6" customFormat="1" ht="78.75">
      <c r="A24" s="7" t="s">
        <v>19</v>
      </c>
      <c r="B24" s="7">
        <v>1</v>
      </c>
      <c r="C24" s="7">
        <v>0</v>
      </c>
      <c r="D24" s="7">
        <v>0</v>
      </c>
      <c r="E24" s="7">
        <v>0</v>
      </c>
      <c r="F24" s="46">
        <v>0</v>
      </c>
      <c r="G24" s="32"/>
      <c r="H24" s="29" t="s">
        <v>221</v>
      </c>
      <c r="I24" s="29" t="s">
        <v>28</v>
      </c>
      <c r="J24" s="33">
        <v>100</v>
      </c>
      <c r="K24" s="33">
        <v>100</v>
      </c>
      <c r="L24" s="33">
        <v>100</v>
      </c>
      <c r="M24" s="33">
        <v>100</v>
      </c>
      <c r="N24" s="33">
        <v>100</v>
      </c>
      <c r="O24" s="33">
        <v>100</v>
      </c>
      <c r="P24" s="33">
        <v>100</v>
      </c>
      <c r="Q24" s="33">
        <v>2016</v>
      </c>
      <c r="R24" s="15"/>
    </row>
    <row r="25" spans="1:18" s="6" customFormat="1" ht="66.75" customHeight="1">
      <c r="A25" s="7" t="s">
        <v>19</v>
      </c>
      <c r="B25" s="7">
        <v>1</v>
      </c>
      <c r="C25" s="7">
        <v>0</v>
      </c>
      <c r="D25" s="7">
        <v>0</v>
      </c>
      <c r="E25" s="7">
        <v>0</v>
      </c>
      <c r="F25" s="46">
        <v>0</v>
      </c>
      <c r="G25" s="32"/>
      <c r="H25" s="29" t="s">
        <v>139</v>
      </c>
      <c r="I25" s="29" t="s">
        <v>28</v>
      </c>
      <c r="J25" s="33">
        <v>5</v>
      </c>
      <c r="K25" s="33">
        <v>5</v>
      </c>
      <c r="L25" s="33">
        <v>5</v>
      </c>
      <c r="M25" s="33">
        <v>6</v>
      </c>
      <c r="N25" s="33">
        <v>5</v>
      </c>
      <c r="O25" s="33">
        <v>5</v>
      </c>
      <c r="P25" s="33">
        <v>5</v>
      </c>
      <c r="Q25" s="33">
        <v>2021</v>
      </c>
      <c r="R25" s="15"/>
    </row>
    <row r="26" spans="1:18" s="6" customFormat="1" ht="63">
      <c r="A26" s="7" t="s">
        <v>19</v>
      </c>
      <c r="B26" s="7">
        <v>1</v>
      </c>
      <c r="C26" s="7">
        <v>0</v>
      </c>
      <c r="D26" s="7">
        <v>0</v>
      </c>
      <c r="E26" s="7">
        <v>0</v>
      </c>
      <c r="F26" s="46">
        <v>0</v>
      </c>
      <c r="G26" s="32"/>
      <c r="H26" s="29" t="s">
        <v>140</v>
      </c>
      <c r="I26" s="29" t="s">
        <v>28</v>
      </c>
      <c r="J26" s="48">
        <v>23.7</v>
      </c>
      <c r="K26" s="33">
        <v>27</v>
      </c>
      <c r="L26" s="33">
        <v>31</v>
      </c>
      <c r="M26" s="33">
        <v>32</v>
      </c>
      <c r="N26" s="33">
        <v>26</v>
      </c>
      <c r="O26" s="33">
        <v>28</v>
      </c>
      <c r="P26" s="33">
        <v>28</v>
      </c>
      <c r="Q26" s="33">
        <v>2021</v>
      </c>
      <c r="R26" s="15"/>
    </row>
    <row r="27" spans="1:18" s="6" customFormat="1" ht="63">
      <c r="A27" s="9" t="s">
        <v>19</v>
      </c>
      <c r="B27" s="9">
        <v>1</v>
      </c>
      <c r="C27" s="9">
        <v>0</v>
      </c>
      <c r="D27" s="9">
        <v>0</v>
      </c>
      <c r="E27" s="9">
        <v>0</v>
      </c>
      <c r="F27" s="31">
        <v>0</v>
      </c>
      <c r="G27" s="49"/>
      <c r="H27" s="29" t="s">
        <v>155</v>
      </c>
      <c r="I27" s="29" t="s">
        <v>28</v>
      </c>
      <c r="J27" s="33">
        <v>100</v>
      </c>
      <c r="K27" s="23">
        <v>100</v>
      </c>
      <c r="L27" s="33">
        <v>100</v>
      </c>
      <c r="M27" s="33">
        <v>100</v>
      </c>
      <c r="N27" s="33">
        <v>100</v>
      </c>
      <c r="O27" s="33">
        <v>100</v>
      </c>
      <c r="P27" s="33">
        <v>100</v>
      </c>
      <c r="Q27" s="33">
        <v>2016</v>
      </c>
      <c r="R27" s="15"/>
    </row>
    <row r="28" spans="1:18" s="6" customFormat="1" ht="31.5">
      <c r="A28" s="7" t="s">
        <v>19</v>
      </c>
      <c r="B28" s="103">
        <v>1</v>
      </c>
      <c r="C28" s="103">
        <v>1</v>
      </c>
      <c r="D28" s="103">
        <v>0</v>
      </c>
      <c r="E28" s="103">
        <v>0</v>
      </c>
      <c r="F28" s="103">
        <v>0</v>
      </c>
      <c r="G28" s="103">
        <v>3</v>
      </c>
      <c r="H28" s="104" t="s">
        <v>213</v>
      </c>
      <c r="I28" s="104" t="s">
        <v>31</v>
      </c>
      <c r="J28" s="105">
        <f>J29</f>
        <v>350</v>
      </c>
      <c r="K28" s="105">
        <f>K29</f>
        <v>460</v>
      </c>
      <c r="L28" s="105">
        <f>L29</f>
        <v>0</v>
      </c>
      <c r="M28" s="105">
        <f>SUM(M29)</f>
        <v>103.60000000000001</v>
      </c>
      <c r="N28" s="105">
        <f>SUM(N29)</f>
        <v>106.9</v>
      </c>
      <c r="O28" s="105">
        <f>SUM(O29)</f>
        <v>109.9</v>
      </c>
      <c r="P28" s="105">
        <f>SUM(J28:O28)</f>
        <v>1130.4</v>
      </c>
      <c r="Q28" s="106">
        <v>2021</v>
      </c>
      <c r="R28" s="15"/>
    </row>
    <row r="29" spans="1:18" s="6" customFormat="1" ht="31.5">
      <c r="A29" s="7" t="s">
        <v>19</v>
      </c>
      <c r="B29" s="7">
        <v>1</v>
      </c>
      <c r="C29" s="7">
        <v>1</v>
      </c>
      <c r="D29" s="7">
        <v>1</v>
      </c>
      <c r="E29" s="7">
        <v>0</v>
      </c>
      <c r="F29" s="46">
        <v>0</v>
      </c>
      <c r="G29" s="46">
        <v>3</v>
      </c>
      <c r="H29" s="25" t="s">
        <v>162</v>
      </c>
      <c r="I29" s="25" t="s">
        <v>31</v>
      </c>
      <c r="J29" s="27">
        <f aca="true" t="shared" si="3" ref="J29:O29">SUM(J33)</f>
        <v>350</v>
      </c>
      <c r="K29" s="27">
        <f t="shared" si="3"/>
        <v>460</v>
      </c>
      <c r="L29" s="27">
        <f t="shared" si="3"/>
        <v>0</v>
      </c>
      <c r="M29" s="27">
        <f t="shared" si="3"/>
        <v>103.60000000000001</v>
      </c>
      <c r="N29" s="27">
        <f t="shared" si="3"/>
        <v>106.9</v>
      </c>
      <c r="O29" s="27">
        <f t="shared" si="3"/>
        <v>109.9</v>
      </c>
      <c r="P29" s="27">
        <f>SUM(J29:O29)</f>
        <v>1130.4</v>
      </c>
      <c r="Q29" s="28">
        <v>2021</v>
      </c>
      <c r="R29" s="17"/>
    </row>
    <row r="30" spans="1:18" s="6" customFormat="1" ht="63" customHeight="1">
      <c r="A30" s="7" t="s">
        <v>19</v>
      </c>
      <c r="B30" s="7">
        <v>1</v>
      </c>
      <c r="C30" s="7">
        <v>1</v>
      </c>
      <c r="D30" s="7">
        <v>1</v>
      </c>
      <c r="E30" s="7">
        <v>0</v>
      </c>
      <c r="F30" s="46">
        <v>0</v>
      </c>
      <c r="G30" s="32"/>
      <c r="H30" s="50" t="s">
        <v>219</v>
      </c>
      <c r="I30" s="29" t="s">
        <v>32</v>
      </c>
      <c r="J30" s="119">
        <v>19</v>
      </c>
      <c r="K30" s="23">
        <v>10</v>
      </c>
      <c r="L30" s="33">
        <v>12</v>
      </c>
      <c r="M30" s="33">
        <v>13</v>
      </c>
      <c r="N30" s="33">
        <v>14</v>
      </c>
      <c r="O30" s="33">
        <v>15</v>
      </c>
      <c r="P30" s="33">
        <v>15</v>
      </c>
      <c r="Q30" s="33">
        <v>2021</v>
      </c>
      <c r="R30" s="15"/>
    </row>
    <row r="31" spans="1:18" s="6" customFormat="1" ht="47.25">
      <c r="A31" s="7" t="s">
        <v>19</v>
      </c>
      <c r="B31" s="7">
        <v>1</v>
      </c>
      <c r="C31" s="7">
        <v>1</v>
      </c>
      <c r="D31" s="7">
        <v>1</v>
      </c>
      <c r="E31" s="7">
        <v>0</v>
      </c>
      <c r="F31" s="46">
        <v>0</v>
      </c>
      <c r="G31" s="32"/>
      <c r="H31" s="29" t="s">
        <v>33</v>
      </c>
      <c r="I31" s="29" t="s">
        <v>32</v>
      </c>
      <c r="J31" s="119">
        <v>4</v>
      </c>
      <c r="K31" s="23">
        <v>4</v>
      </c>
      <c r="L31" s="33">
        <v>5</v>
      </c>
      <c r="M31" s="33">
        <v>5</v>
      </c>
      <c r="N31" s="33">
        <v>5</v>
      </c>
      <c r="O31" s="33">
        <v>5</v>
      </c>
      <c r="P31" s="33">
        <v>5</v>
      </c>
      <c r="Q31" s="33">
        <v>2018</v>
      </c>
      <c r="R31" s="15"/>
    </row>
    <row r="32" spans="1:18" s="6" customFormat="1" ht="56.25" customHeight="1">
      <c r="A32" s="7" t="s">
        <v>19</v>
      </c>
      <c r="B32" s="7">
        <v>1</v>
      </c>
      <c r="C32" s="7">
        <v>1</v>
      </c>
      <c r="D32" s="7">
        <v>1</v>
      </c>
      <c r="E32" s="7">
        <v>0</v>
      </c>
      <c r="F32" s="46">
        <v>0</v>
      </c>
      <c r="G32" s="32"/>
      <c r="H32" s="29" t="s">
        <v>34</v>
      </c>
      <c r="I32" s="29" t="s">
        <v>32</v>
      </c>
      <c r="J32" s="119">
        <v>49</v>
      </c>
      <c r="K32" s="23">
        <v>35</v>
      </c>
      <c r="L32" s="33">
        <v>40</v>
      </c>
      <c r="M32" s="33">
        <v>40</v>
      </c>
      <c r="N32" s="33">
        <v>40</v>
      </c>
      <c r="O32" s="33">
        <v>40</v>
      </c>
      <c r="P32" s="119">
        <v>49</v>
      </c>
      <c r="Q32" s="119">
        <v>2016</v>
      </c>
      <c r="R32" s="15"/>
    </row>
    <row r="33" spans="1:18" s="8" customFormat="1" ht="63">
      <c r="A33" s="7" t="s">
        <v>19</v>
      </c>
      <c r="B33" s="9">
        <v>1</v>
      </c>
      <c r="C33" s="9">
        <v>1</v>
      </c>
      <c r="D33" s="9">
        <v>1</v>
      </c>
      <c r="E33" s="9">
        <v>0</v>
      </c>
      <c r="F33" s="31">
        <v>1</v>
      </c>
      <c r="G33" s="46">
        <v>3</v>
      </c>
      <c r="H33" s="25" t="s">
        <v>35</v>
      </c>
      <c r="I33" s="25" t="s">
        <v>31</v>
      </c>
      <c r="J33" s="27">
        <v>350</v>
      </c>
      <c r="K33" s="27">
        <v>460</v>
      </c>
      <c r="L33" s="27">
        <v>0</v>
      </c>
      <c r="M33" s="27">
        <v>103.60000000000001</v>
      </c>
      <c r="N33" s="27">
        <v>106.9</v>
      </c>
      <c r="O33" s="27">
        <v>109.9</v>
      </c>
      <c r="P33" s="27">
        <f>SUM(J33:O33)</f>
        <v>1130.4</v>
      </c>
      <c r="Q33" s="28">
        <v>2021</v>
      </c>
      <c r="R33" s="18"/>
    </row>
    <row r="34" spans="1:18" s="6" customFormat="1" ht="50.25" customHeight="1">
      <c r="A34" s="9" t="s">
        <v>19</v>
      </c>
      <c r="B34" s="9">
        <v>1</v>
      </c>
      <c r="C34" s="9">
        <v>1</v>
      </c>
      <c r="D34" s="9">
        <v>1</v>
      </c>
      <c r="E34" s="9">
        <v>0</v>
      </c>
      <c r="F34" s="31">
        <v>1</v>
      </c>
      <c r="G34" s="32"/>
      <c r="H34" s="29" t="s">
        <v>36</v>
      </c>
      <c r="I34" s="29" t="s">
        <v>32</v>
      </c>
      <c r="J34" s="119">
        <v>1</v>
      </c>
      <c r="K34" s="23">
        <v>1</v>
      </c>
      <c r="L34" s="33">
        <v>0</v>
      </c>
      <c r="M34" s="33">
        <v>1</v>
      </c>
      <c r="N34" s="33">
        <v>1</v>
      </c>
      <c r="O34" s="33">
        <v>1</v>
      </c>
      <c r="P34" s="33">
        <f>SUM(J34:O34)</f>
        <v>5</v>
      </c>
      <c r="Q34" s="33">
        <v>2021</v>
      </c>
      <c r="R34" s="15"/>
    </row>
    <row r="35" spans="1:18" s="6" customFormat="1" ht="47.25">
      <c r="A35" s="9" t="s">
        <v>19</v>
      </c>
      <c r="B35" s="9">
        <v>1</v>
      </c>
      <c r="C35" s="9">
        <v>1</v>
      </c>
      <c r="D35" s="9">
        <v>1</v>
      </c>
      <c r="E35" s="9">
        <v>0</v>
      </c>
      <c r="F35" s="31">
        <v>1</v>
      </c>
      <c r="G35" s="32"/>
      <c r="H35" s="29" t="s">
        <v>168</v>
      </c>
      <c r="I35" s="29" t="s">
        <v>32</v>
      </c>
      <c r="J35" s="119">
        <v>16</v>
      </c>
      <c r="K35" s="23">
        <v>6</v>
      </c>
      <c r="L35" s="33">
        <v>0</v>
      </c>
      <c r="M35" s="33">
        <v>0</v>
      </c>
      <c r="N35" s="33">
        <v>0</v>
      </c>
      <c r="O35" s="33">
        <v>0</v>
      </c>
      <c r="P35" s="33">
        <f>SUM(J35:O35)</f>
        <v>22</v>
      </c>
      <c r="Q35" s="33">
        <v>2017</v>
      </c>
      <c r="R35" s="15"/>
    </row>
    <row r="36" spans="1:18" s="6" customFormat="1" ht="78.75">
      <c r="A36" s="9" t="s">
        <v>19</v>
      </c>
      <c r="B36" s="9">
        <v>1</v>
      </c>
      <c r="C36" s="9">
        <v>1</v>
      </c>
      <c r="D36" s="9">
        <v>1</v>
      </c>
      <c r="E36" s="9">
        <v>0</v>
      </c>
      <c r="F36" s="31">
        <v>2</v>
      </c>
      <c r="G36" s="32"/>
      <c r="H36" s="25" t="s">
        <v>38</v>
      </c>
      <c r="I36" s="25" t="s">
        <v>39</v>
      </c>
      <c r="J36" s="27" t="s">
        <v>40</v>
      </c>
      <c r="K36" s="27" t="s">
        <v>40</v>
      </c>
      <c r="L36" s="27" t="s">
        <v>40</v>
      </c>
      <c r="M36" s="27" t="s">
        <v>40</v>
      </c>
      <c r="N36" s="27" t="s">
        <v>40</v>
      </c>
      <c r="O36" s="27" t="s">
        <v>40</v>
      </c>
      <c r="P36" s="27" t="s">
        <v>40</v>
      </c>
      <c r="Q36" s="28">
        <v>2021</v>
      </c>
      <c r="R36" s="15"/>
    </row>
    <row r="37" spans="1:18" s="6" customFormat="1" ht="37.5" customHeight="1">
      <c r="A37" s="9" t="s">
        <v>19</v>
      </c>
      <c r="B37" s="9">
        <v>1</v>
      </c>
      <c r="C37" s="9">
        <v>1</v>
      </c>
      <c r="D37" s="9">
        <v>1</v>
      </c>
      <c r="E37" s="9">
        <v>0</v>
      </c>
      <c r="F37" s="31">
        <v>2</v>
      </c>
      <c r="G37" s="32"/>
      <c r="H37" s="29" t="s">
        <v>41</v>
      </c>
      <c r="I37" s="29" t="s">
        <v>32</v>
      </c>
      <c r="J37" s="33">
        <v>2</v>
      </c>
      <c r="K37" s="23">
        <v>2</v>
      </c>
      <c r="L37" s="33">
        <v>2</v>
      </c>
      <c r="M37" s="33">
        <v>2</v>
      </c>
      <c r="N37" s="33">
        <v>2</v>
      </c>
      <c r="O37" s="33">
        <v>2</v>
      </c>
      <c r="P37" s="28">
        <f>SUM(J37:O37)</f>
        <v>12</v>
      </c>
      <c r="Q37" s="33">
        <v>2021</v>
      </c>
      <c r="R37" s="15"/>
    </row>
    <row r="38" spans="1:18" s="6" customFormat="1" ht="47.25">
      <c r="A38" s="9" t="s">
        <v>19</v>
      </c>
      <c r="B38" s="9">
        <v>1</v>
      </c>
      <c r="C38" s="9">
        <v>1</v>
      </c>
      <c r="D38" s="9">
        <v>2</v>
      </c>
      <c r="E38" s="9">
        <v>0</v>
      </c>
      <c r="F38" s="31">
        <v>0</v>
      </c>
      <c r="G38" s="32"/>
      <c r="H38" s="25" t="s">
        <v>142</v>
      </c>
      <c r="I38" s="29" t="s">
        <v>31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27">
        <v>0</v>
      </c>
      <c r="Q38" s="33">
        <v>2021</v>
      </c>
      <c r="R38" s="15" t="s">
        <v>152</v>
      </c>
    </row>
    <row r="39" spans="1:18" s="6" customFormat="1" ht="80.25" customHeight="1">
      <c r="A39" s="9" t="s">
        <v>19</v>
      </c>
      <c r="B39" s="9">
        <v>1</v>
      </c>
      <c r="C39" s="9">
        <v>1</v>
      </c>
      <c r="D39" s="9">
        <v>2</v>
      </c>
      <c r="E39" s="9">
        <v>0</v>
      </c>
      <c r="F39" s="31">
        <v>0</v>
      </c>
      <c r="G39" s="32"/>
      <c r="H39" s="25" t="s">
        <v>167</v>
      </c>
      <c r="I39" s="29" t="s">
        <v>32</v>
      </c>
      <c r="J39" s="23">
        <v>7</v>
      </c>
      <c r="K39" s="23">
        <v>7</v>
      </c>
      <c r="L39" s="23">
        <v>7</v>
      </c>
      <c r="M39" s="23">
        <v>8</v>
      </c>
      <c r="N39" s="23">
        <v>8</v>
      </c>
      <c r="O39" s="23">
        <v>8</v>
      </c>
      <c r="P39" s="51">
        <v>45</v>
      </c>
      <c r="Q39" s="33">
        <v>2019</v>
      </c>
      <c r="R39" s="15" t="s">
        <v>153</v>
      </c>
    </row>
    <row r="40" spans="1:18" s="6" customFormat="1" ht="31.5">
      <c r="A40" s="9" t="s">
        <v>19</v>
      </c>
      <c r="B40" s="9">
        <v>1</v>
      </c>
      <c r="C40" s="9">
        <v>1</v>
      </c>
      <c r="D40" s="9">
        <v>2</v>
      </c>
      <c r="E40" s="9">
        <v>0</v>
      </c>
      <c r="F40" s="31">
        <v>0</v>
      </c>
      <c r="G40" s="32"/>
      <c r="H40" s="25" t="s">
        <v>143</v>
      </c>
      <c r="I40" s="29" t="s">
        <v>32</v>
      </c>
      <c r="J40" s="23">
        <v>2213</v>
      </c>
      <c r="K40" s="23">
        <v>2291</v>
      </c>
      <c r="L40" s="23">
        <v>2370</v>
      </c>
      <c r="M40" s="23">
        <v>2370</v>
      </c>
      <c r="N40" s="23">
        <v>2370</v>
      </c>
      <c r="O40" s="23">
        <v>2370</v>
      </c>
      <c r="P40" s="23">
        <v>2370</v>
      </c>
      <c r="Q40" s="33">
        <v>2018</v>
      </c>
      <c r="R40" s="15" t="s">
        <v>154</v>
      </c>
    </row>
    <row r="41" spans="1:18" s="6" customFormat="1" ht="110.25">
      <c r="A41" s="9" t="s">
        <v>19</v>
      </c>
      <c r="B41" s="7">
        <v>1</v>
      </c>
      <c r="C41" s="7">
        <v>1</v>
      </c>
      <c r="D41" s="7">
        <v>2</v>
      </c>
      <c r="E41" s="7">
        <v>0</v>
      </c>
      <c r="F41" s="46">
        <v>1</v>
      </c>
      <c r="G41" s="46"/>
      <c r="H41" s="25" t="s">
        <v>144</v>
      </c>
      <c r="I41" s="25" t="s">
        <v>39</v>
      </c>
      <c r="J41" s="27" t="s">
        <v>40</v>
      </c>
      <c r="K41" s="27" t="s">
        <v>40</v>
      </c>
      <c r="L41" s="27" t="s">
        <v>40</v>
      </c>
      <c r="M41" s="27" t="s">
        <v>40</v>
      </c>
      <c r="N41" s="27" t="s">
        <v>40</v>
      </c>
      <c r="O41" s="27" t="s">
        <v>40</v>
      </c>
      <c r="P41" s="27" t="s">
        <v>40</v>
      </c>
      <c r="Q41" s="28">
        <v>2021</v>
      </c>
      <c r="R41" s="15"/>
    </row>
    <row r="42" spans="1:18" s="6" customFormat="1" ht="31.5">
      <c r="A42" s="7" t="s">
        <v>19</v>
      </c>
      <c r="B42" s="7">
        <v>1</v>
      </c>
      <c r="C42" s="7">
        <v>1</v>
      </c>
      <c r="D42" s="7">
        <v>2</v>
      </c>
      <c r="E42" s="7">
        <v>0</v>
      </c>
      <c r="F42" s="46">
        <v>1</v>
      </c>
      <c r="G42" s="32"/>
      <c r="H42" s="29" t="s">
        <v>42</v>
      </c>
      <c r="I42" s="29" t="s">
        <v>32</v>
      </c>
      <c r="J42" s="33">
        <v>7</v>
      </c>
      <c r="K42" s="23">
        <v>7</v>
      </c>
      <c r="L42" s="33">
        <v>7</v>
      </c>
      <c r="M42" s="33">
        <v>7</v>
      </c>
      <c r="N42" s="33">
        <v>7</v>
      </c>
      <c r="O42" s="33">
        <v>7</v>
      </c>
      <c r="P42" s="28">
        <f>SUM(J42:O42)</f>
        <v>42</v>
      </c>
      <c r="Q42" s="33">
        <v>2021</v>
      </c>
      <c r="R42" s="15"/>
    </row>
    <row r="43" spans="1:18" s="6" customFormat="1" ht="47.25">
      <c r="A43" s="7" t="s">
        <v>19</v>
      </c>
      <c r="B43" s="9">
        <v>1</v>
      </c>
      <c r="C43" s="9">
        <v>1</v>
      </c>
      <c r="D43" s="9">
        <v>2</v>
      </c>
      <c r="E43" s="9">
        <v>0</v>
      </c>
      <c r="F43" s="31">
        <v>2</v>
      </c>
      <c r="G43" s="46"/>
      <c r="H43" s="25" t="s">
        <v>145</v>
      </c>
      <c r="I43" s="25" t="s">
        <v>39</v>
      </c>
      <c r="J43" s="27" t="s">
        <v>40</v>
      </c>
      <c r="K43" s="27" t="s">
        <v>40</v>
      </c>
      <c r="L43" s="27" t="s">
        <v>40</v>
      </c>
      <c r="M43" s="27" t="s">
        <v>40</v>
      </c>
      <c r="N43" s="27" t="s">
        <v>40</v>
      </c>
      <c r="O43" s="27" t="s">
        <v>40</v>
      </c>
      <c r="P43" s="27" t="s">
        <v>40</v>
      </c>
      <c r="Q43" s="28">
        <v>2021</v>
      </c>
      <c r="R43" s="15"/>
    </row>
    <row r="44" spans="1:18" s="6" customFormat="1" ht="31.5">
      <c r="A44" s="9" t="s">
        <v>19</v>
      </c>
      <c r="B44" s="9">
        <v>1</v>
      </c>
      <c r="C44" s="9">
        <v>1</v>
      </c>
      <c r="D44" s="9">
        <v>2</v>
      </c>
      <c r="E44" s="9">
        <v>0</v>
      </c>
      <c r="F44" s="31">
        <v>2</v>
      </c>
      <c r="G44" s="32"/>
      <c r="H44" s="29" t="s">
        <v>43</v>
      </c>
      <c r="I44" s="29" t="s">
        <v>32</v>
      </c>
      <c r="J44" s="23">
        <v>6</v>
      </c>
      <c r="K44" s="23">
        <v>6</v>
      </c>
      <c r="L44" s="23">
        <v>7</v>
      </c>
      <c r="M44" s="23">
        <v>8</v>
      </c>
      <c r="N44" s="23">
        <v>9</v>
      </c>
      <c r="O44" s="23">
        <v>10</v>
      </c>
      <c r="P44" s="51">
        <v>10</v>
      </c>
      <c r="Q44" s="33">
        <v>2021</v>
      </c>
      <c r="R44" s="15"/>
    </row>
    <row r="45" spans="1:18" s="6" customFormat="1" ht="31.5">
      <c r="A45" s="84" t="s">
        <v>19</v>
      </c>
      <c r="B45" s="107">
        <v>1</v>
      </c>
      <c r="C45" s="107">
        <v>2</v>
      </c>
      <c r="D45" s="107">
        <v>0</v>
      </c>
      <c r="E45" s="107">
        <v>0</v>
      </c>
      <c r="F45" s="107">
        <v>0</v>
      </c>
      <c r="G45" s="103"/>
      <c r="H45" s="104" t="s">
        <v>214</v>
      </c>
      <c r="I45" s="104" t="s">
        <v>21</v>
      </c>
      <c r="J45" s="105">
        <f aca="true" t="shared" si="4" ref="J45:O45">SUM(J46:J49)</f>
        <v>199288.1</v>
      </c>
      <c r="K45" s="105">
        <f t="shared" si="4"/>
        <v>204031.7</v>
      </c>
      <c r="L45" s="105">
        <f t="shared" si="4"/>
        <v>202772.59999999998</v>
      </c>
      <c r="M45" s="105">
        <f t="shared" si="4"/>
        <v>205807.56</v>
      </c>
      <c r="N45" s="105">
        <f t="shared" si="4"/>
        <v>206758.6</v>
      </c>
      <c r="O45" s="105">
        <f t="shared" si="4"/>
        <v>213651.09999999998</v>
      </c>
      <c r="P45" s="105">
        <f aca="true" t="shared" si="5" ref="P45:P52">SUM(J45:O45)</f>
        <v>1232309.66</v>
      </c>
      <c r="Q45" s="106">
        <v>2021</v>
      </c>
      <c r="R45" s="15"/>
    </row>
    <row r="46" spans="1:18" s="6" customFormat="1" ht="15.75">
      <c r="A46" s="9" t="s">
        <v>19</v>
      </c>
      <c r="B46" s="9">
        <v>1</v>
      </c>
      <c r="C46" s="9">
        <v>2</v>
      </c>
      <c r="D46" s="9">
        <v>0</v>
      </c>
      <c r="E46" s="9">
        <v>0</v>
      </c>
      <c r="F46" s="31">
        <v>0</v>
      </c>
      <c r="G46" s="46">
        <v>3</v>
      </c>
      <c r="H46" s="25" t="s">
        <v>22</v>
      </c>
      <c r="I46" s="25" t="s">
        <v>21</v>
      </c>
      <c r="J46" s="27">
        <f>SUM(J51+J79+J114+J124)</f>
        <v>195533.9</v>
      </c>
      <c r="K46" s="27">
        <f>SUM(K51+K78+K114+K124)</f>
        <v>204020.5</v>
      </c>
      <c r="L46" s="27">
        <f>SUM(L51+L78+L114+L124)</f>
        <v>202772.59999999998</v>
      </c>
      <c r="M46" s="27">
        <f>SUM(M51+M78+M114+M124)</f>
        <v>205807.56</v>
      </c>
      <c r="N46" s="27">
        <f>SUM(N51+N78+N114+N124)</f>
        <v>206758.6</v>
      </c>
      <c r="O46" s="27">
        <f>SUM(O51+O78+O114+O124)</f>
        <v>213651.09999999998</v>
      </c>
      <c r="P46" s="27">
        <f t="shared" si="5"/>
        <v>1228544.26</v>
      </c>
      <c r="Q46" s="28">
        <v>2021</v>
      </c>
      <c r="R46" s="15"/>
    </row>
    <row r="47" spans="1:18" s="6" customFormat="1" ht="15.75">
      <c r="A47" s="9" t="s">
        <v>19</v>
      </c>
      <c r="B47" s="9">
        <v>1</v>
      </c>
      <c r="C47" s="9">
        <v>2</v>
      </c>
      <c r="D47" s="9">
        <v>0</v>
      </c>
      <c r="E47" s="9">
        <v>0</v>
      </c>
      <c r="F47" s="31">
        <v>0</v>
      </c>
      <c r="G47" s="46">
        <v>2</v>
      </c>
      <c r="H47" s="25" t="s">
        <v>23</v>
      </c>
      <c r="I47" s="25" t="s">
        <v>21</v>
      </c>
      <c r="J47" s="27">
        <f>SUM(J125+J80)</f>
        <v>3744.7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f t="shared" si="5"/>
        <v>3744.7</v>
      </c>
      <c r="Q47" s="28">
        <v>2021</v>
      </c>
      <c r="R47" s="15"/>
    </row>
    <row r="48" spans="1:18" s="6" customFormat="1" ht="15.75">
      <c r="A48" s="9" t="s">
        <v>19</v>
      </c>
      <c r="B48" s="9">
        <v>1</v>
      </c>
      <c r="C48" s="9">
        <v>2</v>
      </c>
      <c r="D48" s="9">
        <v>0</v>
      </c>
      <c r="E48" s="9">
        <v>0</v>
      </c>
      <c r="F48" s="31">
        <v>0</v>
      </c>
      <c r="G48" s="46">
        <v>1</v>
      </c>
      <c r="H48" s="25" t="s">
        <v>24</v>
      </c>
      <c r="I48" s="25" t="s">
        <v>21</v>
      </c>
      <c r="J48" s="27">
        <f aca="true" t="shared" si="6" ref="J48:O48">SUM(J52)</f>
        <v>9.5</v>
      </c>
      <c r="K48" s="27">
        <f t="shared" si="6"/>
        <v>11.2</v>
      </c>
      <c r="L48" s="27">
        <f t="shared" si="6"/>
        <v>0</v>
      </c>
      <c r="M48" s="27">
        <f t="shared" si="6"/>
        <v>0</v>
      </c>
      <c r="N48" s="27">
        <f t="shared" si="6"/>
        <v>0</v>
      </c>
      <c r="O48" s="27">
        <f t="shared" si="6"/>
        <v>0</v>
      </c>
      <c r="P48" s="27">
        <f t="shared" si="5"/>
        <v>20.7</v>
      </c>
      <c r="Q48" s="28">
        <v>2017</v>
      </c>
      <c r="R48" s="15"/>
    </row>
    <row r="49" spans="1:18" s="6" customFormat="1" ht="15.75">
      <c r="A49" s="9" t="s">
        <v>19</v>
      </c>
      <c r="B49" s="9">
        <v>1</v>
      </c>
      <c r="C49" s="9">
        <v>2</v>
      </c>
      <c r="D49" s="9">
        <v>0</v>
      </c>
      <c r="E49" s="9">
        <v>0</v>
      </c>
      <c r="F49" s="31">
        <v>0</v>
      </c>
      <c r="G49" s="46">
        <v>4</v>
      </c>
      <c r="H49" s="25" t="s">
        <v>25</v>
      </c>
      <c r="I49" s="25" t="s">
        <v>21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f t="shared" si="5"/>
        <v>0</v>
      </c>
      <c r="Q49" s="28">
        <v>2021</v>
      </c>
      <c r="R49" s="15"/>
    </row>
    <row r="50" spans="1:18" s="6" customFormat="1" ht="33" customHeight="1">
      <c r="A50" s="85" t="s">
        <v>19</v>
      </c>
      <c r="B50" s="85">
        <v>1</v>
      </c>
      <c r="C50" s="85">
        <v>2</v>
      </c>
      <c r="D50" s="85">
        <v>1</v>
      </c>
      <c r="E50" s="85">
        <v>0</v>
      </c>
      <c r="F50" s="85">
        <v>0</v>
      </c>
      <c r="G50" s="86">
        <v>3</v>
      </c>
      <c r="H50" s="87" t="s">
        <v>44</v>
      </c>
      <c r="I50" s="87" t="s">
        <v>21</v>
      </c>
      <c r="J50" s="114">
        <f aca="true" t="shared" si="7" ref="J50:O50">SUM(J51+J52)</f>
        <v>74398.3</v>
      </c>
      <c r="K50" s="88">
        <f t="shared" si="7"/>
        <v>70494.5</v>
      </c>
      <c r="L50" s="88">
        <f t="shared" si="7"/>
        <v>73780.4</v>
      </c>
      <c r="M50" s="88">
        <f t="shared" si="7"/>
        <v>74768</v>
      </c>
      <c r="N50" s="88">
        <f t="shared" si="7"/>
        <v>78958.8</v>
      </c>
      <c r="O50" s="88">
        <f t="shared" si="7"/>
        <v>78114.59999999999</v>
      </c>
      <c r="P50" s="88">
        <f t="shared" si="5"/>
        <v>450514.5999999999</v>
      </c>
      <c r="Q50" s="89">
        <v>2021</v>
      </c>
      <c r="R50" s="17"/>
    </row>
    <row r="51" spans="1:18" s="6" customFormat="1" ht="24" customHeight="1">
      <c r="A51" s="9" t="s">
        <v>19</v>
      </c>
      <c r="B51" s="9">
        <v>1</v>
      </c>
      <c r="C51" s="9">
        <v>2</v>
      </c>
      <c r="D51" s="9">
        <v>1</v>
      </c>
      <c r="E51" s="9">
        <v>0</v>
      </c>
      <c r="F51" s="31">
        <v>0</v>
      </c>
      <c r="G51" s="46">
        <v>3</v>
      </c>
      <c r="H51" s="25" t="s">
        <v>22</v>
      </c>
      <c r="I51" s="25" t="s">
        <v>21</v>
      </c>
      <c r="J51" s="27">
        <f aca="true" t="shared" si="8" ref="J51:O51">SUM(J55+J58+J66+J70+J72+J76)</f>
        <v>74388.8</v>
      </c>
      <c r="K51" s="27">
        <f t="shared" si="8"/>
        <v>70483.3</v>
      </c>
      <c r="L51" s="27">
        <f t="shared" si="8"/>
        <v>73780.4</v>
      </c>
      <c r="M51" s="27">
        <f t="shared" si="8"/>
        <v>74768</v>
      </c>
      <c r="N51" s="27">
        <f t="shared" si="8"/>
        <v>78958.8</v>
      </c>
      <c r="O51" s="27">
        <f t="shared" si="8"/>
        <v>78114.59999999999</v>
      </c>
      <c r="P51" s="27">
        <f t="shared" si="5"/>
        <v>450493.89999999997</v>
      </c>
      <c r="Q51" s="28">
        <v>2021</v>
      </c>
      <c r="R51" s="17"/>
    </row>
    <row r="52" spans="1:18" s="6" customFormat="1" ht="22.5" customHeight="1">
      <c r="A52" s="9" t="s">
        <v>19</v>
      </c>
      <c r="B52" s="9">
        <v>1</v>
      </c>
      <c r="C52" s="9">
        <v>2</v>
      </c>
      <c r="D52" s="9">
        <v>1</v>
      </c>
      <c r="E52" s="9">
        <v>0</v>
      </c>
      <c r="F52" s="31">
        <v>0</v>
      </c>
      <c r="G52" s="46">
        <v>1</v>
      </c>
      <c r="H52" s="25" t="s">
        <v>24</v>
      </c>
      <c r="I52" s="25" t="s">
        <v>21</v>
      </c>
      <c r="J52" s="27">
        <f aca="true" t="shared" si="9" ref="J52:O52">SUM(J59)</f>
        <v>9.5</v>
      </c>
      <c r="K52" s="27">
        <f t="shared" si="9"/>
        <v>11.2</v>
      </c>
      <c r="L52" s="27">
        <f t="shared" si="9"/>
        <v>0</v>
      </c>
      <c r="M52" s="27">
        <f t="shared" si="9"/>
        <v>0</v>
      </c>
      <c r="N52" s="27">
        <f t="shared" si="9"/>
        <v>0</v>
      </c>
      <c r="O52" s="27">
        <f t="shared" si="9"/>
        <v>0</v>
      </c>
      <c r="P52" s="27">
        <f t="shared" si="5"/>
        <v>20.7</v>
      </c>
      <c r="Q52" s="28">
        <v>2017</v>
      </c>
      <c r="R52" s="17"/>
    </row>
    <row r="53" spans="1:18" s="6" customFormat="1" ht="36.75" customHeight="1">
      <c r="A53" s="9" t="s">
        <v>19</v>
      </c>
      <c r="B53" s="9">
        <v>1</v>
      </c>
      <c r="C53" s="9">
        <v>2</v>
      </c>
      <c r="D53" s="9">
        <v>1</v>
      </c>
      <c r="E53" s="9">
        <v>0</v>
      </c>
      <c r="F53" s="31">
        <v>0</v>
      </c>
      <c r="G53" s="32"/>
      <c r="H53" s="29" t="s">
        <v>45</v>
      </c>
      <c r="I53" s="29" t="s">
        <v>32</v>
      </c>
      <c r="J53" s="23">
        <v>1100000</v>
      </c>
      <c r="K53" s="47">
        <v>1100000</v>
      </c>
      <c r="L53" s="23">
        <v>1100000</v>
      </c>
      <c r="M53" s="23">
        <v>1100000</v>
      </c>
      <c r="N53" s="23">
        <v>1100000</v>
      </c>
      <c r="O53" s="23">
        <v>1100000</v>
      </c>
      <c r="P53" s="23">
        <v>6600000</v>
      </c>
      <c r="Q53" s="33">
        <v>2021</v>
      </c>
      <c r="R53" s="15"/>
    </row>
    <row r="54" spans="1:18" s="6" customFormat="1" ht="47.25">
      <c r="A54" s="9" t="s">
        <v>19</v>
      </c>
      <c r="B54" s="9">
        <v>1</v>
      </c>
      <c r="C54" s="9">
        <v>2</v>
      </c>
      <c r="D54" s="9">
        <v>1</v>
      </c>
      <c r="E54" s="9">
        <v>0</v>
      </c>
      <c r="F54" s="31">
        <v>0</v>
      </c>
      <c r="G54" s="32"/>
      <c r="H54" s="29" t="s">
        <v>46</v>
      </c>
      <c r="I54" s="29" t="s">
        <v>32</v>
      </c>
      <c r="J54" s="33">
        <v>106800</v>
      </c>
      <c r="K54" s="33">
        <v>110200</v>
      </c>
      <c r="L54" s="33">
        <v>113700</v>
      </c>
      <c r="M54" s="33">
        <v>117300</v>
      </c>
      <c r="N54" s="33">
        <v>121000</v>
      </c>
      <c r="O54" s="33">
        <v>124700</v>
      </c>
      <c r="P54" s="33">
        <v>124700</v>
      </c>
      <c r="Q54" s="33">
        <v>2021</v>
      </c>
      <c r="R54" s="15"/>
    </row>
    <row r="55" spans="1:25" s="8" customFormat="1" ht="51" customHeight="1">
      <c r="A55" s="9" t="s">
        <v>19</v>
      </c>
      <c r="B55" s="9">
        <v>1</v>
      </c>
      <c r="C55" s="9">
        <v>2</v>
      </c>
      <c r="D55" s="9">
        <v>1</v>
      </c>
      <c r="E55" s="9">
        <v>0</v>
      </c>
      <c r="F55" s="31">
        <v>1</v>
      </c>
      <c r="G55" s="46">
        <v>3</v>
      </c>
      <c r="H55" s="25" t="s">
        <v>47</v>
      </c>
      <c r="I55" s="25" t="s">
        <v>31</v>
      </c>
      <c r="J55" s="27">
        <v>69428.9</v>
      </c>
      <c r="K55" s="27">
        <v>69111.3</v>
      </c>
      <c r="L55" s="27">
        <v>69100.4</v>
      </c>
      <c r="M55" s="27">
        <v>71588</v>
      </c>
      <c r="N55" s="27">
        <v>73878.8</v>
      </c>
      <c r="O55" s="27">
        <v>75947.4</v>
      </c>
      <c r="P55" s="27">
        <f>SUM(J55:O55)</f>
        <v>429054.79999999993</v>
      </c>
      <c r="Q55" s="28">
        <v>2021</v>
      </c>
      <c r="R55" s="21" t="s">
        <v>48</v>
      </c>
      <c r="S55" s="10"/>
      <c r="T55" s="10"/>
      <c r="U55" s="10"/>
      <c r="V55" s="10"/>
      <c r="W55" s="10"/>
      <c r="X55" s="10"/>
      <c r="Y55" s="10"/>
    </row>
    <row r="56" spans="1:18" s="6" customFormat="1" ht="37.5" customHeight="1">
      <c r="A56" s="9" t="s">
        <v>19</v>
      </c>
      <c r="B56" s="9">
        <v>1</v>
      </c>
      <c r="C56" s="9">
        <v>2</v>
      </c>
      <c r="D56" s="9">
        <v>1</v>
      </c>
      <c r="E56" s="9">
        <v>0</v>
      </c>
      <c r="F56" s="31">
        <v>1</v>
      </c>
      <c r="G56" s="32"/>
      <c r="H56" s="29" t="s">
        <v>49</v>
      </c>
      <c r="I56" s="29" t="s">
        <v>32</v>
      </c>
      <c r="J56" s="33">
        <v>428973</v>
      </c>
      <c r="K56" s="33">
        <v>443447</v>
      </c>
      <c r="L56" s="33">
        <v>455954</v>
      </c>
      <c r="M56" s="33">
        <v>455954</v>
      </c>
      <c r="N56" s="33">
        <v>455954</v>
      </c>
      <c r="O56" s="33">
        <v>455954</v>
      </c>
      <c r="P56" s="33">
        <v>2696236</v>
      </c>
      <c r="Q56" s="33">
        <v>2021</v>
      </c>
      <c r="R56" s="15"/>
    </row>
    <row r="57" spans="1:18" s="8" customFormat="1" ht="69" customHeight="1">
      <c r="A57" s="9" t="s">
        <v>19</v>
      </c>
      <c r="B57" s="9">
        <v>1</v>
      </c>
      <c r="C57" s="9">
        <v>2</v>
      </c>
      <c r="D57" s="9">
        <v>1</v>
      </c>
      <c r="E57" s="9">
        <v>0</v>
      </c>
      <c r="F57" s="31">
        <v>2</v>
      </c>
      <c r="G57" s="46"/>
      <c r="H57" s="25" t="s">
        <v>265</v>
      </c>
      <c r="I57" s="25" t="s">
        <v>31</v>
      </c>
      <c r="J57" s="27">
        <f aca="true" t="shared" si="10" ref="J57:O57">SUM(J58+J59)</f>
        <v>1064.5</v>
      </c>
      <c r="K57" s="27">
        <f t="shared" si="10"/>
        <v>291.2</v>
      </c>
      <c r="L57" s="27">
        <f t="shared" si="10"/>
        <v>480</v>
      </c>
      <c r="M57" s="27">
        <f t="shared" si="10"/>
        <v>480</v>
      </c>
      <c r="N57" s="27">
        <f t="shared" si="10"/>
        <v>880</v>
      </c>
      <c r="O57" s="27">
        <f t="shared" si="10"/>
        <v>967.2</v>
      </c>
      <c r="P57" s="27">
        <f aca="true" t="shared" si="11" ref="P57:P72">SUM(J57:O57)</f>
        <v>4162.9</v>
      </c>
      <c r="Q57" s="28">
        <v>2021</v>
      </c>
      <c r="R57" s="19"/>
    </row>
    <row r="58" spans="1:18" s="8" customFormat="1" ht="15.75">
      <c r="A58" s="9" t="s">
        <v>19</v>
      </c>
      <c r="B58" s="9">
        <v>1</v>
      </c>
      <c r="C58" s="9">
        <v>2</v>
      </c>
      <c r="D58" s="9">
        <v>1</v>
      </c>
      <c r="E58" s="9">
        <v>0</v>
      </c>
      <c r="F58" s="31">
        <v>2</v>
      </c>
      <c r="G58" s="46">
        <v>3</v>
      </c>
      <c r="H58" s="25" t="s">
        <v>22</v>
      </c>
      <c r="I58" s="25" t="s">
        <v>21</v>
      </c>
      <c r="J58" s="27">
        <v>1055</v>
      </c>
      <c r="K58" s="27">
        <v>280</v>
      </c>
      <c r="L58" s="27">
        <v>480</v>
      </c>
      <c r="M58" s="27">
        <v>480</v>
      </c>
      <c r="N58" s="27">
        <v>880</v>
      </c>
      <c r="O58" s="27">
        <v>967.2</v>
      </c>
      <c r="P58" s="27">
        <f t="shared" si="11"/>
        <v>4142.2</v>
      </c>
      <c r="Q58" s="28">
        <v>2021</v>
      </c>
      <c r="R58" s="19"/>
    </row>
    <row r="59" spans="1:18" s="8" customFormat="1" ht="15.75">
      <c r="A59" s="9" t="s">
        <v>19</v>
      </c>
      <c r="B59" s="9">
        <v>1</v>
      </c>
      <c r="C59" s="9">
        <v>2</v>
      </c>
      <c r="D59" s="9">
        <v>1</v>
      </c>
      <c r="E59" s="9">
        <v>0</v>
      </c>
      <c r="F59" s="31">
        <v>2</v>
      </c>
      <c r="G59" s="46">
        <v>1</v>
      </c>
      <c r="H59" s="25" t="s">
        <v>24</v>
      </c>
      <c r="I59" s="25" t="s">
        <v>21</v>
      </c>
      <c r="J59" s="72">
        <v>9.5</v>
      </c>
      <c r="K59" s="27">
        <v>11.2</v>
      </c>
      <c r="L59" s="27">
        <v>0</v>
      </c>
      <c r="M59" s="27">
        <v>0</v>
      </c>
      <c r="N59" s="27">
        <v>0</v>
      </c>
      <c r="O59" s="27">
        <v>0</v>
      </c>
      <c r="P59" s="27">
        <f t="shared" si="11"/>
        <v>20.7</v>
      </c>
      <c r="Q59" s="28">
        <v>2017</v>
      </c>
      <c r="R59" s="19"/>
    </row>
    <row r="60" spans="1:18" s="6" customFormat="1" ht="31.5">
      <c r="A60" s="9" t="s">
        <v>19</v>
      </c>
      <c r="B60" s="9">
        <v>1</v>
      </c>
      <c r="C60" s="9">
        <v>2</v>
      </c>
      <c r="D60" s="9">
        <v>1</v>
      </c>
      <c r="E60" s="9">
        <v>0</v>
      </c>
      <c r="F60" s="31">
        <v>2</v>
      </c>
      <c r="G60" s="32"/>
      <c r="H60" s="29" t="s">
        <v>50</v>
      </c>
      <c r="I60" s="29" t="s">
        <v>32</v>
      </c>
      <c r="J60" s="76">
        <v>0</v>
      </c>
      <c r="K60" s="47">
        <v>0</v>
      </c>
      <c r="L60" s="33">
        <v>3</v>
      </c>
      <c r="M60" s="33">
        <v>3</v>
      </c>
      <c r="N60" s="33">
        <v>3</v>
      </c>
      <c r="O60" s="33">
        <v>3</v>
      </c>
      <c r="P60" s="33">
        <f t="shared" si="11"/>
        <v>12</v>
      </c>
      <c r="Q60" s="33">
        <v>2021</v>
      </c>
      <c r="R60" s="15"/>
    </row>
    <row r="61" spans="1:18" s="6" customFormat="1" ht="69" customHeight="1">
      <c r="A61" s="9" t="s">
        <v>19</v>
      </c>
      <c r="B61" s="9">
        <v>1</v>
      </c>
      <c r="C61" s="9">
        <v>2</v>
      </c>
      <c r="D61" s="9">
        <v>1</v>
      </c>
      <c r="E61" s="9">
        <v>0</v>
      </c>
      <c r="F61" s="31">
        <v>2</v>
      </c>
      <c r="G61" s="32"/>
      <c r="H61" s="29" t="s">
        <v>169</v>
      </c>
      <c r="I61" s="29" t="s">
        <v>32</v>
      </c>
      <c r="J61" s="76">
        <v>4000</v>
      </c>
      <c r="K61" s="23">
        <v>4000</v>
      </c>
      <c r="L61" s="33">
        <v>4000</v>
      </c>
      <c r="M61" s="33">
        <v>4000</v>
      </c>
      <c r="N61" s="33">
        <v>4000</v>
      </c>
      <c r="O61" s="33">
        <v>4000</v>
      </c>
      <c r="P61" s="33">
        <f t="shared" si="11"/>
        <v>24000</v>
      </c>
      <c r="Q61" s="33">
        <v>2021</v>
      </c>
      <c r="R61" s="15"/>
    </row>
    <row r="62" spans="1:18" s="6" customFormat="1" ht="81.75" customHeight="1">
      <c r="A62" s="9" t="s">
        <v>19</v>
      </c>
      <c r="B62" s="9">
        <v>1</v>
      </c>
      <c r="C62" s="9">
        <v>2</v>
      </c>
      <c r="D62" s="9">
        <v>1</v>
      </c>
      <c r="E62" s="9">
        <v>0</v>
      </c>
      <c r="F62" s="31">
        <v>2</v>
      </c>
      <c r="G62" s="32"/>
      <c r="H62" s="29" t="s">
        <v>170</v>
      </c>
      <c r="I62" s="29" t="s">
        <v>32</v>
      </c>
      <c r="J62" s="76">
        <v>6</v>
      </c>
      <c r="K62" s="23">
        <v>6</v>
      </c>
      <c r="L62" s="33">
        <v>5</v>
      </c>
      <c r="M62" s="33">
        <v>5</v>
      </c>
      <c r="N62" s="33">
        <v>10</v>
      </c>
      <c r="O62" s="33">
        <v>10</v>
      </c>
      <c r="P62" s="23">
        <f t="shared" si="11"/>
        <v>42</v>
      </c>
      <c r="Q62" s="33">
        <v>2021</v>
      </c>
      <c r="R62" s="15"/>
    </row>
    <row r="63" spans="1:18" s="6" customFormat="1" ht="64.5" customHeight="1">
      <c r="A63" s="9" t="s">
        <v>19</v>
      </c>
      <c r="B63" s="9">
        <v>1</v>
      </c>
      <c r="C63" s="9">
        <v>2</v>
      </c>
      <c r="D63" s="9">
        <v>1</v>
      </c>
      <c r="E63" s="9">
        <v>0</v>
      </c>
      <c r="F63" s="31">
        <v>2</v>
      </c>
      <c r="G63" s="32"/>
      <c r="H63" s="29" t="s">
        <v>171</v>
      </c>
      <c r="I63" s="29" t="s">
        <v>32</v>
      </c>
      <c r="J63" s="76">
        <v>20</v>
      </c>
      <c r="K63" s="23">
        <v>40</v>
      </c>
      <c r="L63" s="33">
        <v>0</v>
      </c>
      <c r="M63" s="33">
        <v>0</v>
      </c>
      <c r="N63" s="33">
        <v>0</v>
      </c>
      <c r="O63" s="33">
        <v>0</v>
      </c>
      <c r="P63" s="23">
        <f t="shared" si="11"/>
        <v>60</v>
      </c>
      <c r="Q63" s="33">
        <v>2017</v>
      </c>
      <c r="R63" s="15"/>
    </row>
    <row r="64" spans="1:18" s="6" customFormat="1" ht="51.75" customHeight="1">
      <c r="A64" s="9" t="s">
        <v>19</v>
      </c>
      <c r="B64" s="9">
        <v>1</v>
      </c>
      <c r="C64" s="9">
        <v>2</v>
      </c>
      <c r="D64" s="9">
        <v>1</v>
      </c>
      <c r="E64" s="9">
        <v>0</v>
      </c>
      <c r="F64" s="31">
        <v>2</v>
      </c>
      <c r="G64" s="32"/>
      <c r="H64" s="29" t="s">
        <v>264</v>
      </c>
      <c r="I64" s="29" t="s">
        <v>32</v>
      </c>
      <c r="J64" s="23">
        <v>113</v>
      </c>
      <c r="K64" s="23">
        <v>0</v>
      </c>
      <c r="L64" s="33">
        <v>0</v>
      </c>
      <c r="M64" s="33">
        <v>0</v>
      </c>
      <c r="N64" s="33">
        <v>0</v>
      </c>
      <c r="O64" s="33">
        <v>0</v>
      </c>
      <c r="P64" s="23">
        <f t="shared" si="11"/>
        <v>113</v>
      </c>
      <c r="Q64" s="33">
        <v>2016</v>
      </c>
      <c r="R64" s="15"/>
    </row>
    <row r="65" spans="1:18" s="35" customFormat="1" ht="36" customHeight="1">
      <c r="A65" s="31" t="s">
        <v>19</v>
      </c>
      <c r="B65" s="31">
        <v>1</v>
      </c>
      <c r="C65" s="31">
        <v>2</v>
      </c>
      <c r="D65" s="31">
        <v>1</v>
      </c>
      <c r="E65" s="31">
        <v>0</v>
      </c>
      <c r="F65" s="31">
        <v>2</v>
      </c>
      <c r="G65" s="32"/>
      <c r="H65" s="29" t="s">
        <v>236</v>
      </c>
      <c r="I65" s="29" t="s">
        <v>32</v>
      </c>
      <c r="J65" s="23">
        <v>7</v>
      </c>
      <c r="K65" s="23">
        <v>0</v>
      </c>
      <c r="L65" s="33">
        <v>0</v>
      </c>
      <c r="M65" s="33">
        <v>0</v>
      </c>
      <c r="N65" s="33">
        <v>0</v>
      </c>
      <c r="O65" s="33">
        <v>0</v>
      </c>
      <c r="P65" s="23">
        <f>SUM(J65:O65)</f>
        <v>7</v>
      </c>
      <c r="Q65" s="33">
        <v>2016</v>
      </c>
      <c r="R65" s="15"/>
    </row>
    <row r="66" spans="1:18" s="8" customFormat="1" ht="47.25">
      <c r="A66" s="9" t="s">
        <v>19</v>
      </c>
      <c r="B66" s="9">
        <v>1</v>
      </c>
      <c r="C66" s="9">
        <v>2</v>
      </c>
      <c r="D66" s="9">
        <v>1</v>
      </c>
      <c r="E66" s="9">
        <v>0</v>
      </c>
      <c r="F66" s="31">
        <v>3</v>
      </c>
      <c r="G66" s="46">
        <v>3</v>
      </c>
      <c r="H66" s="25" t="s">
        <v>51</v>
      </c>
      <c r="I66" s="25" t="s">
        <v>31</v>
      </c>
      <c r="J66" s="27">
        <v>1242.8</v>
      </c>
      <c r="K66" s="27">
        <v>0</v>
      </c>
      <c r="L66" s="26">
        <v>3000</v>
      </c>
      <c r="M66" s="26">
        <v>1500</v>
      </c>
      <c r="N66" s="26">
        <v>3000</v>
      </c>
      <c r="O66" s="26">
        <v>0</v>
      </c>
      <c r="P66" s="27">
        <f t="shared" si="11"/>
        <v>8742.8</v>
      </c>
      <c r="Q66" s="28">
        <v>2020</v>
      </c>
      <c r="R66" s="18"/>
    </row>
    <row r="67" spans="1:18" s="6" customFormat="1" ht="66" customHeight="1">
      <c r="A67" s="9" t="s">
        <v>19</v>
      </c>
      <c r="B67" s="9">
        <v>1</v>
      </c>
      <c r="C67" s="9">
        <v>2</v>
      </c>
      <c r="D67" s="9">
        <v>1</v>
      </c>
      <c r="E67" s="9">
        <v>0</v>
      </c>
      <c r="F67" s="31">
        <v>3</v>
      </c>
      <c r="G67" s="32"/>
      <c r="H67" s="29" t="s">
        <v>254</v>
      </c>
      <c r="I67" s="29" t="s">
        <v>32</v>
      </c>
      <c r="J67" s="33">
        <v>3</v>
      </c>
      <c r="K67" s="23">
        <v>0</v>
      </c>
      <c r="L67" s="33">
        <v>0</v>
      </c>
      <c r="M67" s="33">
        <v>2</v>
      </c>
      <c r="N67" s="33">
        <v>0</v>
      </c>
      <c r="O67" s="33">
        <v>0</v>
      </c>
      <c r="P67" s="33">
        <f t="shared" si="11"/>
        <v>5</v>
      </c>
      <c r="Q67" s="33">
        <v>2019</v>
      </c>
      <c r="R67" s="15"/>
    </row>
    <row r="68" spans="1:18" s="6" customFormat="1" ht="50.25" customHeight="1">
      <c r="A68" s="9" t="s">
        <v>19</v>
      </c>
      <c r="B68" s="9">
        <v>1</v>
      </c>
      <c r="C68" s="9">
        <v>2</v>
      </c>
      <c r="D68" s="9">
        <v>1</v>
      </c>
      <c r="E68" s="9">
        <v>0</v>
      </c>
      <c r="F68" s="31">
        <v>3</v>
      </c>
      <c r="G68" s="32"/>
      <c r="H68" s="29" t="s">
        <v>255</v>
      </c>
      <c r="I68" s="29" t="s">
        <v>32</v>
      </c>
      <c r="J68" s="33">
        <v>0</v>
      </c>
      <c r="K68" s="23">
        <v>0</v>
      </c>
      <c r="L68" s="33">
        <v>4</v>
      </c>
      <c r="M68" s="33">
        <v>0</v>
      </c>
      <c r="N68" s="33">
        <v>0</v>
      </c>
      <c r="O68" s="33">
        <v>0</v>
      </c>
      <c r="P68" s="33">
        <f t="shared" si="11"/>
        <v>4</v>
      </c>
      <c r="Q68" s="33">
        <v>2018</v>
      </c>
      <c r="R68" s="15"/>
    </row>
    <row r="69" spans="1:18" s="6" customFormat="1" ht="30.75" customHeight="1">
      <c r="A69" s="9" t="s">
        <v>19</v>
      </c>
      <c r="B69" s="9">
        <v>1</v>
      </c>
      <c r="C69" s="9">
        <v>2</v>
      </c>
      <c r="D69" s="9">
        <v>1</v>
      </c>
      <c r="E69" s="9">
        <v>0</v>
      </c>
      <c r="F69" s="31">
        <v>3</v>
      </c>
      <c r="G69" s="32"/>
      <c r="H69" s="29" t="s">
        <v>256</v>
      </c>
      <c r="I69" s="29" t="s">
        <v>32</v>
      </c>
      <c r="J69" s="33">
        <v>0</v>
      </c>
      <c r="K69" s="23">
        <v>0</v>
      </c>
      <c r="L69" s="33">
        <v>0</v>
      </c>
      <c r="M69" s="33">
        <v>0</v>
      </c>
      <c r="N69" s="33">
        <v>3</v>
      </c>
      <c r="O69" s="33">
        <v>0</v>
      </c>
      <c r="P69" s="33">
        <f t="shared" si="11"/>
        <v>3</v>
      </c>
      <c r="Q69" s="33">
        <v>2020</v>
      </c>
      <c r="R69" s="15"/>
    </row>
    <row r="70" spans="1:18" s="8" customFormat="1" ht="78.75">
      <c r="A70" s="9" t="s">
        <v>19</v>
      </c>
      <c r="B70" s="9">
        <v>1</v>
      </c>
      <c r="C70" s="9">
        <v>2</v>
      </c>
      <c r="D70" s="9">
        <v>1</v>
      </c>
      <c r="E70" s="9">
        <v>0</v>
      </c>
      <c r="F70" s="31">
        <v>4</v>
      </c>
      <c r="G70" s="46">
        <v>3</v>
      </c>
      <c r="H70" s="25" t="s">
        <v>52</v>
      </c>
      <c r="I70" s="25" t="s">
        <v>21</v>
      </c>
      <c r="J70" s="27">
        <v>1703.1</v>
      </c>
      <c r="K70" s="27">
        <v>810</v>
      </c>
      <c r="L70" s="27">
        <v>1200</v>
      </c>
      <c r="M70" s="27">
        <v>1200</v>
      </c>
      <c r="N70" s="27">
        <v>1200</v>
      </c>
      <c r="O70" s="27">
        <v>1200</v>
      </c>
      <c r="P70" s="27">
        <f t="shared" si="11"/>
        <v>7313.1</v>
      </c>
      <c r="Q70" s="28">
        <v>2021</v>
      </c>
      <c r="R70" s="18"/>
    </row>
    <row r="71" spans="1:18" s="6" customFormat="1" ht="111.75" customHeight="1">
      <c r="A71" s="9" t="s">
        <v>19</v>
      </c>
      <c r="B71" s="9">
        <v>1</v>
      </c>
      <c r="C71" s="9">
        <v>2</v>
      </c>
      <c r="D71" s="9">
        <v>1</v>
      </c>
      <c r="E71" s="9">
        <v>0</v>
      </c>
      <c r="F71" s="31">
        <v>4</v>
      </c>
      <c r="G71" s="32"/>
      <c r="H71" s="29" t="s">
        <v>53</v>
      </c>
      <c r="I71" s="29" t="s">
        <v>32</v>
      </c>
      <c r="J71" s="23">
        <v>94</v>
      </c>
      <c r="K71" s="23">
        <v>65</v>
      </c>
      <c r="L71" s="23">
        <v>60</v>
      </c>
      <c r="M71" s="23">
        <v>65</v>
      </c>
      <c r="N71" s="23">
        <v>60</v>
      </c>
      <c r="O71" s="23">
        <v>65</v>
      </c>
      <c r="P71" s="23">
        <f t="shared" si="11"/>
        <v>409</v>
      </c>
      <c r="Q71" s="33">
        <v>2021</v>
      </c>
      <c r="R71" s="15"/>
    </row>
    <row r="72" spans="1:18" s="6" customFormat="1" ht="52.5" customHeight="1">
      <c r="A72" s="9" t="s">
        <v>19</v>
      </c>
      <c r="B72" s="9">
        <v>1</v>
      </c>
      <c r="C72" s="9">
        <v>2</v>
      </c>
      <c r="D72" s="9">
        <v>1</v>
      </c>
      <c r="E72" s="9">
        <v>0</v>
      </c>
      <c r="F72" s="31">
        <v>5</v>
      </c>
      <c r="G72" s="46">
        <v>3</v>
      </c>
      <c r="H72" s="25" t="s">
        <v>293</v>
      </c>
      <c r="I72" s="25" t="s">
        <v>31</v>
      </c>
      <c r="J72" s="27">
        <v>419</v>
      </c>
      <c r="K72" s="27">
        <v>282</v>
      </c>
      <c r="L72" s="27">
        <v>0</v>
      </c>
      <c r="M72" s="27">
        <v>0</v>
      </c>
      <c r="N72" s="27">
        <v>0</v>
      </c>
      <c r="O72" s="27">
        <v>0</v>
      </c>
      <c r="P72" s="27">
        <f t="shared" si="11"/>
        <v>701</v>
      </c>
      <c r="Q72" s="28">
        <v>2017</v>
      </c>
      <c r="R72" s="15" t="s">
        <v>164</v>
      </c>
    </row>
    <row r="73" spans="1:18" s="6" customFormat="1" ht="51.75" customHeight="1">
      <c r="A73" s="9" t="s">
        <v>19</v>
      </c>
      <c r="B73" s="9">
        <v>1</v>
      </c>
      <c r="C73" s="9">
        <v>2</v>
      </c>
      <c r="D73" s="9">
        <v>1</v>
      </c>
      <c r="E73" s="9">
        <v>0</v>
      </c>
      <c r="F73" s="31">
        <v>5</v>
      </c>
      <c r="G73" s="32"/>
      <c r="H73" s="29" t="s">
        <v>165</v>
      </c>
      <c r="I73" s="29" t="s">
        <v>32</v>
      </c>
      <c r="J73" s="23">
        <v>31</v>
      </c>
      <c r="K73" s="23">
        <v>43</v>
      </c>
      <c r="L73" s="23">
        <v>0</v>
      </c>
      <c r="M73" s="23">
        <v>0</v>
      </c>
      <c r="N73" s="23">
        <v>0</v>
      </c>
      <c r="O73" s="23">
        <v>0</v>
      </c>
      <c r="P73" s="23">
        <v>85</v>
      </c>
      <c r="Q73" s="33">
        <v>2017</v>
      </c>
      <c r="R73" s="15"/>
    </row>
    <row r="74" spans="1:18" s="6" customFormat="1" ht="51.75" customHeight="1">
      <c r="A74" s="9" t="s">
        <v>19</v>
      </c>
      <c r="B74" s="9">
        <v>1</v>
      </c>
      <c r="C74" s="9">
        <v>2</v>
      </c>
      <c r="D74" s="9">
        <v>1</v>
      </c>
      <c r="E74" s="9">
        <v>0</v>
      </c>
      <c r="F74" s="31">
        <v>5</v>
      </c>
      <c r="G74" s="32"/>
      <c r="H74" s="29" t="s">
        <v>237</v>
      </c>
      <c r="I74" s="29" t="s">
        <v>28</v>
      </c>
      <c r="J74" s="33">
        <v>50</v>
      </c>
      <c r="K74" s="23">
        <v>0</v>
      </c>
      <c r="L74" s="33">
        <v>0</v>
      </c>
      <c r="M74" s="33">
        <v>0</v>
      </c>
      <c r="N74" s="33">
        <v>0</v>
      </c>
      <c r="O74" s="33">
        <v>0</v>
      </c>
      <c r="P74" s="33">
        <f>SUM(J74:O74)</f>
        <v>50</v>
      </c>
      <c r="Q74" s="33">
        <v>2016</v>
      </c>
      <c r="R74" s="15"/>
    </row>
    <row r="75" spans="1:18" s="6" customFormat="1" ht="71.25" customHeight="1">
      <c r="A75" s="9" t="s">
        <v>19</v>
      </c>
      <c r="B75" s="9">
        <v>1</v>
      </c>
      <c r="C75" s="9">
        <v>2</v>
      </c>
      <c r="D75" s="9">
        <v>1</v>
      </c>
      <c r="E75" s="9">
        <v>0</v>
      </c>
      <c r="F75" s="31">
        <v>5</v>
      </c>
      <c r="G75" s="32"/>
      <c r="H75" s="29" t="s">
        <v>294</v>
      </c>
      <c r="I75" s="29" t="s">
        <v>28</v>
      </c>
      <c r="J75" s="33">
        <v>1</v>
      </c>
      <c r="K75" s="23">
        <v>0</v>
      </c>
      <c r="L75" s="33">
        <v>0</v>
      </c>
      <c r="M75" s="33">
        <v>0</v>
      </c>
      <c r="N75" s="33">
        <v>0</v>
      </c>
      <c r="O75" s="33">
        <v>0</v>
      </c>
      <c r="P75" s="83">
        <v>1</v>
      </c>
      <c r="Q75" s="33">
        <v>2016</v>
      </c>
      <c r="R75" s="15"/>
    </row>
    <row r="76" spans="1:18" s="6" customFormat="1" ht="79.5" customHeight="1">
      <c r="A76" s="31" t="s">
        <v>19</v>
      </c>
      <c r="B76" s="31">
        <v>1</v>
      </c>
      <c r="C76" s="31">
        <v>2</v>
      </c>
      <c r="D76" s="31">
        <v>1</v>
      </c>
      <c r="E76" s="31">
        <v>0</v>
      </c>
      <c r="F76" s="31">
        <v>6</v>
      </c>
      <c r="G76" s="49">
        <v>3</v>
      </c>
      <c r="H76" s="25" t="s">
        <v>275</v>
      </c>
      <c r="I76" s="29" t="s">
        <v>31</v>
      </c>
      <c r="J76" s="48">
        <v>540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f>SUM(J76:O76)</f>
        <v>540</v>
      </c>
      <c r="Q76" s="76">
        <v>2016</v>
      </c>
      <c r="R76" s="15"/>
    </row>
    <row r="77" spans="1:18" s="6" customFormat="1" ht="71.25" customHeight="1">
      <c r="A77" s="31" t="s">
        <v>19</v>
      </c>
      <c r="B77" s="31">
        <v>1</v>
      </c>
      <c r="C77" s="31">
        <v>2</v>
      </c>
      <c r="D77" s="31">
        <v>1</v>
      </c>
      <c r="E77" s="31">
        <v>0</v>
      </c>
      <c r="F77" s="31">
        <v>6</v>
      </c>
      <c r="G77" s="49"/>
      <c r="H77" s="29" t="s">
        <v>266</v>
      </c>
      <c r="I77" s="29" t="s">
        <v>32</v>
      </c>
      <c r="J77" s="90">
        <v>20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90">
        <f>SUM(J77:O77)</f>
        <v>20</v>
      </c>
      <c r="Q77" s="76">
        <v>2016</v>
      </c>
      <c r="R77" s="15"/>
    </row>
    <row r="78" spans="1:17" ht="21.75" customHeight="1">
      <c r="A78" s="111" t="s">
        <v>19</v>
      </c>
      <c r="B78" s="111">
        <v>1</v>
      </c>
      <c r="C78" s="111">
        <v>2</v>
      </c>
      <c r="D78" s="111">
        <v>2</v>
      </c>
      <c r="E78" s="111">
        <v>0</v>
      </c>
      <c r="F78" s="111">
        <v>0</v>
      </c>
      <c r="G78" s="112"/>
      <c r="H78" s="113" t="s">
        <v>54</v>
      </c>
      <c r="I78" s="113" t="s">
        <v>21</v>
      </c>
      <c r="J78" s="114">
        <f aca="true" t="shared" si="12" ref="J78:O78">J79+J80</f>
        <v>20030.300000000003</v>
      </c>
      <c r="K78" s="114">
        <f t="shared" si="12"/>
        <v>20424.3</v>
      </c>
      <c r="L78" s="114">
        <f t="shared" si="12"/>
        <v>19104.499999999996</v>
      </c>
      <c r="M78" s="114">
        <f t="shared" si="12"/>
        <v>20234.7</v>
      </c>
      <c r="N78" s="114">
        <f t="shared" si="12"/>
        <v>19613.199999999997</v>
      </c>
      <c r="O78" s="114">
        <f t="shared" si="12"/>
        <v>20661.100000000002</v>
      </c>
      <c r="P78" s="114">
        <f>SUM(J78:O78)</f>
        <v>120068.1</v>
      </c>
      <c r="Q78" s="115">
        <v>2021</v>
      </c>
    </row>
    <row r="79" spans="1:17" ht="21.75" customHeight="1">
      <c r="A79" s="31" t="s">
        <v>19</v>
      </c>
      <c r="B79" s="31">
        <v>1</v>
      </c>
      <c r="C79" s="31">
        <v>2</v>
      </c>
      <c r="D79" s="31">
        <v>2</v>
      </c>
      <c r="E79" s="31">
        <v>0</v>
      </c>
      <c r="F79" s="31">
        <v>0</v>
      </c>
      <c r="G79" s="46">
        <v>3</v>
      </c>
      <c r="H79" s="25" t="s">
        <v>22</v>
      </c>
      <c r="I79" s="25" t="s">
        <v>31</v>
      </c>
      <c r="J79" s="27">
        <f aca="true" t="shared" si="13" ref="J79:O79">J84+J87+J91+J94+J102+J106+J108+J110+J112</f>
        <v>19710.300000000003</v>
      </c>
      <c r="K79" s="27">
        <f t="shared" si="13"/>
        <v>20424.3</v>
      </c>
      <c r="L79" s="27">
        <f t="shared" si="13"/>
        <v>19104.499999999996</v>
      </c>
      <c r="M79" s="27">
        <f t="shared" si="13"/>
        <v>20234.7</v>
      </c>
      <c r="N79" s="27">
        <f t="shared" si="13"/>
        <v>19613.199999999997</v>
      </c>
      <c r="O79" s="27">
        <f t="shared" si="13"/>
        <v>20661.100000000002</v>
      </c>
      <c r="P79" s="27">
        <f>SUM(J79:O79)</f>
        <v>119748.1</v>
      </c>
      <c r="Q79" s="28">
        <v>2021</v>
      </c>
    </row>
    <row r="80" spans="1:17" ht="21.75" customHeight="1">
      <c r="A80" s="31" t="s">
        <v>19</v>
      </c>
      <c r="B80" s="31">
        <v>1</v>
      </c>
      <c r="C80" s="31">
        <v>2</v>
      </c>
      <c r="D80" s="31">
        <v>2</v>
      </c>
      <c r="E80" s="31">
        <v>0</v>
      </c>
      <c r="F80" s="31">
        <v>0</v>
      </c>
      <c r="G80" s="46">
        <v>2</v>
      </c>
      <c r="H80" s="25" t="s">
        <v>23</v>
      </c>
      <c r="I80" s="25" t="s">
        <v>31</v>
      </c>
      <c r="J80" s="27">
        <f>J88</f>
        <v>320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f>SUM(J80:O80)</f>
        <v>320</v>
      </c>
      <c r="Q80" s="28">
        <v>2016</v>
      </c>
    </row>
    <row r="81" spans="1:17" ht="50.25" customHeight="1">
      <c r="A81" s="9" t="s">
        <v>19</v>
      </c>
      <c r="B81" s="9">
        <v>1</v>
      </c>
      <c r="C81" s="9">
        <v>2</v>
      </c>
      <c r="D81" s="9">
        <v>2</v>
      </c>
      <c r="E81" s="9">
        <v>0</v>
      </c>
      <c r="F81" s="31">
        <v>0</v>
      </c>
      <c r="G81" s="32"/>
      <c r="H81" s="29" t="s">
        <v>55</v>
      </c>
      <c r="I81" s="29" t="s">
        <v>32</v>
      </c>
      <c r="J81" s="23">
        <v>24</v>
      </c>
      <c r="K81" s="23">
        <v>24</v>
      </c>
      <c r="L81" s="23">
        <v>24</v>
      </c>
      <c r="M81" s="23">
        <v>24</v>
      </c>
      <c r="N81" s="23">
        <v>24</v>
      </c>
      <c r="O81" s="23">
        <v>24</v>
      </c>
      <c r="P81" s="51">
        <v>24</v>
      </c>
      <c r="Q81" s="33">
        <v>2016</v>
      </c>
    </row>
    <row r="82" spans="1:17" ht="51.75" customHeight="1">
      <c r="A82" s="9" t="s">
        <v>19</v>
      </c>
      <c r="B82" s="9">
        <v>1</v>
      </c>
      <c r="C82" s="9">
        <v>2</v>
      </c>
      <c r="D82" s="9">
        <v>2</v>
      </c>
      <c r="E82" s="9">
        <v>0</v>
      </c>
      <c r="F82" s="31">
        <v>0</v>
      </c>
      <c r="G82" s="32"/>
      <c r="H82" s="29" t="s">
        <v>56</v>
      </c>
      <c r="I82" s="29" t="s">
        <v>28</v>
      </c>
      <c r="J82" s="51">
        <v>13</v>
      </c>
      <c r="K82" s="23">
        <v>15</v>
      </c>
      <c r="L82" s="23">
        <v>16</v>
      </c>
      <c r="M82" s="23">
        <v>16</v>
      </c>
      <c r="N82" s="23">
        <v>16</v>
      </c>
      <c r="O82" s="23">
        <v>16</v>
      </c>
      <c r="P82" s="51">
        <v>16</v>
      </c>
      <c r="Q82" s="33">
        <v>2018</v>
      </c>
    </row>
    <row r="83" spans="1:17" ht="50.25" customHeight="1">
      <c r="A83" s="9" t="s">
        <v>19</v>
      </c>
      <c r="B83" s="9">
        <v>1</v>
      </c>
      <c r="C83" s="9">
        <v>2</v>
      </c>
      <c r="D83" s="9">
        <v>2</v>
      </c>
      <c r="E83" s="9">
        <v>0</v>
      </c>
      <c r="F83" s="31">
        <v>0</v>
      </c>
      <c r="G83" s="32"/>
      <c r="H83" s="29" t="s">
        <v>141</v>
      </c>
      <c r="I83" s="29" t="s">
        <v>30</v>
      </c>
      <c r="J83" s="23">
        <v>1625</v>
      </c>
      <c r="K83" s="23">
        <v>1400</v>
      </c>
      <c r="L83" s="23">
        <v>1500</v>
      </c>
      <c r="M83" s="23">
        <v>1500</v>
      </c>
      <c r="N83" s="23">
        <v>1500</v>
      </c>
      <c r="O83" s="23">
        <v>1500</v>
      </c>
      <c r="P83" s="23">
        <f>SUM(J83:O83)</f>
        <v>9025</v>
      </c>
      <c r="Q83" s="33">
        <v>2021</v>
      </c>
    </row>
    <row r="84" spans="1:18" s="11" customFormat="1" ht="37.5" customHeight="1">
      <c r="A84" s="9" t="s">
        <v>19</v>
      </c>
      <c r="B84" s="9">
        <v>1</v>
      </c>
      <c r="C84" s="9">
        <v>2</v>
      </c>
      <c r="D84" s="9">
        <v>2</v>
      </c>
      <c r="E84" s="9">
        <v>0</v>
      </c>
      <c r="F84" s="31">
        <v>1</v>
      </c>
      <c r="G84" s="46">
        <v>3</v>
      </c>
      <c r="H84" s="25" t="s">
        <v>57</v>
      </c>
      <c r="I84" s="25" t="s">
        <v>21</v>
      </c>
      <c r="J84" s="27">
        <v>15608.2</v>
      </c>
      <c r="K84" s="27">
        <v>15369.9</v>
      </c>
      <c r="L84" s="27">
        <v>15369.9</v>
      </c>
      <c r="M84" s="27">
        <v>15923.2</v>
      </c>
      <c r="N84" s="27">
        <v>16432.8</v>
      </c>
      <c r="O84" s="27">
        <v>16892.9</v>
      </c>
      <c r="P84" s="27">
        <f>SUM(J84+K84+L84+M84+N84+O84)</f>
        <v>95596.9</v>
      </c>
      <c r="Q84" s="28">
        <v>2021</v>
      </c>
      <c r="R84" s="18" t="s">
        <v>58</v>
      </c>
    </row>
    <row r="85" spans="1:17" ht="39" customHeight="1">
      <c r="A85" s="9" t="s">
        <v>19</v>
      </c>
      <c r="B85" s="9">
        <v>1</v>
      </c>
      <c r="C85" s="9">
        <v>2</v>
      </c>
      <c r="D85" s="9">
        <v>2</v>
      </c>
      <c r="E85" s="9">
        <v>0</v>
      </c>
      <c r="F85" s="31">
        <v>1</v>
      </c>
      <c r="G85" s="32"/>
      <c r="H85" s="29" t="s">
        <v>59</v>
      </c>
      <c r="I85" s="29" t="s">
        <v>30</v>
      </c>
      <c r="J85" s="47">
        <v>53108</v>
      </c>
      <c r="K85" s="47">
        <v>55004</v>
      </c>
      <c r="L85" s="23">
        <v>56901</v>
      </c>
      <c r="M85" s="23">
        <v>56901</v>
      </c>
      <c r="N85" s="23">
        <v>56901</v>
      </c>
      <c r="O85" s="23">
        <v>56901</v>
      </c>
      <c r="P85" s="47">
        <v>335716</v>
      </c>
      <c r="Q85" s="33">
        <v>2021</v>
      </c>
    </row>
    <row r="86" spans="1:18" s="11" customFormat="1" ht="63">
      <c r="A86" s="9" t="s">
        <v>19</v>
      </c>
      <c r="B86" s="9">
        <v>1</v>
      </c>
      <c r="C86" s="9">
        <v>2</v>
      </c>
      <c r="D86" s="9">
        <v>2</v>
      </c>
      <c r="E86" s="9">
        <v>0</v>
      </c>
      <c r="F86" s="31">
        <v>2</v>
      </c>
      <c r="G86" s="46"/>
      <c r="H86" s="25" t="s">
        <v>60</v>
      </c>
      <c r="I86" s="25" t="s">
        <v>31</v>
      </c>
      <c r="J86" s="27">
        <f aca="true" t="shared" si="14" ref="J86:O86">J87+J88</f>
        <v>395</v>
      </c>
      <c r="K86" s="27">
        <f t="shared" si="14"/>
        <v>100</v>
      </c>
      <c r="L86" s="27">
        <f t="shared" si="14"/>
        <v>327.4</v>
      </c>
      <c r="M86" s="27">
        <f t="shared" si="14"/>
        <v>0</v>
      </c>
      <c r="N86" s="27">
        <f t="shared" si="14"/>
        <v>0</v>
      </c>
      <c r="O86" s="27">
        <f t="shared" si="14"/>
        <v>0</v>
      </c>
      <c r="P86" s="27">
        <f>SUM(J86:O86)</f>
        <v>822.4</v>
      </c>
      <c r="Q86" s="28">
        <v>2018</v>
      </c>
      <c r="R86" s="18"/>
    </row>
    <row r="87" spans="1:18" s="11" customFormat="1" ht="15.75">
      <c r="A87" s="9" t="s">
        <v>19</v>
      </c>
      <c r="B87" s="9">
        <v>1</v>
      </c>
      <c r="C87" s="9">
        <v>2</v>
      </c>
      <c r="D87" s="9">
        <v>2</v>
      </c>
      <c r="E87" s="9">
        <v>0</v>
      </c>
      <c r="F87" s="31">
        <v>2</v>
      </c>
      <c r="G87" s="46">
        <v>3</v>
      </c>
      <c r="H87" s="25" t="s">
        <v>22</v>
      </c>
      <c r="I87" s="25" t="s">
        <v>31</v>
      </c>
      <c r="J87" s="27">
        <v>75</v>
      </c>
      <c r="K87" s="27">
        <v>100</v>
      </c>
      <c r="L87" s="27">
        <v>327.4</v>
      </c>
      <c r="M87" s="27">
        <v>0</v>
      </c>
      <c r="N87" s="27">
        <v>0</v>
      </c>
      <c r="O87" s="27">
        <v>0</v>
      </c>
      <c r="P87" s="27">
        <f>SUM(J87:O87)</f>
        <v>502.4</v>
      </c>
      <c r="Q87" s="28"/>
      <c r="R87" s="18"/>
    </row>
    <row r="88" spans="1:18" s="11" customFormat="1" ht="15.75">
      <c r="A88" s="9" t="s">
        <v>19</v>
      </c>
      <c r="B88" s="9">
        <v>1</v>
      </c>
      <c r="C88" s="9">
        <v>2</v>
      </c>
      <c r="D88" s="9">
        <v>2</v>
      </c>
      <c r="E88" s="9">
        <v>0</v>
      </c>
      <c r="F88" s="31">
        <v>2</v>
      </c>
      <c r="G88" s="46">
        <v>2</v>
      </c>
      <c r="H88" s="25" t="s">
        <v>23</v>
      </c>
      <c r="I88" s="25" t="s">
        <v>31</v>
      </c>
      <c r="J88" s="27">
        <v>320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f>SUM(J88:O88)</f>
        <v>320</v>
      </c>
      <c r="Q88" s="28"/>
      <c r="R88" s="18"/>
    </row>
    <row r="89" spans="1:18" s="11" customFormat="1" ht="66" customHeight="1">
      <c r="A89" s="9" t="s">
        <v>19</v>
      </c>
      <c r="B89" s="9">
        <v>1</v>
      </c>
      <c r="C89" s="9">
        <v>2</v>
      </c>
      <c r="D89" s="9">
        <v>2</v>
      </c>
      <c r="E89" s="9">
        <v>0</v>
      </c>
      <c r="F89" s="31">
        <v>2</v>
      </c>
      <c r="G89" s="46"/>
      <c r="H89" s="29" t="s">
        <v>172</v>
      </c>
      <c r="I89" s="29" t="s">
        <v>32</v>
      </c>
      <c r="J89" s="23">
        <v>3</v>
      </c>
      <c r="K89" s="23">
        <v>9</v>
      </c>
      <c r="L89" s="23">
        <v>5</v>
      </c>
      <c r="M89" s="23">
        <v>0</v>
      </c>
      <c r="N89" s="23">
        <v>0</v>
      </c>
      <c r="O89" s="23">
        <v>0</v>
      </c>
      <c r="P89" s="23">
        <v>70</v>
      </c>
      <c r="Q89" s="33">
        <v>2018</v>
      </c>
      <c r="R89" s="18"/>
    </row>
    <row r="90" spans="1:18" s="11" customFormat="1" ht="78.75" customHeight="1">
      <c r="A90" s="9" t="s">
        <v>19</v>
      </c>
      <c r="B90" s="9">
        <v>1</v>
      </c>
      <c r="C90" s="9">
        <v>2</v>
      </c>
      <c r="D90" s="9">
        <v>2</v>
      </c>
      <c r="E90" s="9">
        <v>0</v>
      </c>
      <c r="F90" s="31">
        <v>2</v>
      </c>
      <c r="G90" s="46"/>
      <c r="H90" s="29" t="s">
        <v>290</v>
      </c>
      <c r="I90" s="29" t="s">
        <v>32</v>
      </c>
      <c r="J90" s="23">
        <v>1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1</v>
      </c>
      <c r="Q90" s="93">
        <v>2016</v>
      </c>
      <c r="R90" s="18"/>
    </row>
    <row r="91" spans="1:17" ht="47.25">
      <c r="A91" s="9" t="s">
        <v>19</v>
      </c>
      <c r="B91" s="9">
        <v>1</v>
      </c>
      <c r="C91" s="9">
        <v>2</v>
      </c>
      <c r="D91" s="9">
        <v>2</v>
      </c>
      <c r="E91" s="9">
        <v>0</v>
      </c>
      <c r="F91" s="31">
        <v>3</v>
      </c>
      <c r="G91" s="46">
        <v>3</v>
      </c>
      <c r="H91" s="25" t="s">
        <v>61</v>
      </c>
      <c r="I91" s="25" t="s">
        <v>31</v>
      </c>
      <c r="J91" s="26">
        <v>600</v>
      </c>
      <c r="K91" s="27">
        <v>176.4</v>
      </c>
      <c r="L91" s="26">
        <v>994.1</v>
      </c>
      <c r="M91" s="26">
        <v>1550.3</v>
      </c>
      <c r="N91" s="26">
        <v>1995.6</v>
      </c>
      <c r="O91" s="26">
        <v>1240.4</v>
      </c>
      <c r="P91" s="27">
        <f aca="true" t="shared" si="15" ref="P91:P97">SUM(J91:O91)</f>
        <v>6556.799999999999</v>
      </c>
      <c r="Q91" s="28">
        <v>2021</v>
      </c>
    </row>
    <row r="92" spans="1:17" ht="63.75" customHeight="1">
      <c r="A92" s="9" t="s">
        <v>19</v>
      </c>
      <c r="B92" s="14">
        <v>1</v>
      </c>
      <c r="C92" s="14">
        <v>2</v>
      </c>
      <c r="D92" s="14">
        <v>2</v>
      </c>
      <c r="E92" s="14">
        <v>0</v>
      </c>
      <c r="F92" s="49">
        <v>3</v>
      </c>
      <c r="G92" s="32"/>
      <c r="H92" s="29" t="s">
        <v>211</v>
      </c>
      <c r="I92" s="29" t="s">
        <v>32</v>
      </c>
      <c r="J92" s="119">
        <v>127</v>
      </c>
      <c r="K92" s="33">
        <v>13</v>
      </c>
      <c r="L92" s="33">
        <v>93</v>
      </c>
      <c r="M92" s="33">
        <v>61</v>
      </c>
      <c r="N92" s="33">
        <v>50</v>
      </c>
      <c r="O92" s="33">
        <v>62</v>
      </c>
      <c r="P92" s="33">
        <f t="shared" si="15"/>
        <v>406</v>
      </c>
      <c r="Q92" s="33">
        <v>2021</v>
      </c>
    </row>
    <row r="93" spans="1:17" ht="51.75" customHeight="1">
      <c r="A93" s="9" t="s">
        <v>19</v>
      </c>
      <c r="B93" s="9">
        <v>1</v>
      </c>
      <c r="C93" s="9">
        <v>2</v>
      </c>
      <c r="D93" s="9">
        <v>2</v>
      </c>
      <c r="E93" s="9">
        <v>0</v>
      </c>
      <c r="F93" s="31">
        <v>3</v>
      </c>
      <c r="G93" s="32"/>
      <c r="H93" s="29" t="s">
        <v>212</v>
      </c>
      <c r="I93" s="29" t="s">
        <v>97</v>
      </c>
      <c r="J93" s="47">
        <v>0</v>
      </c>
      <c r="K93" s="23">
        <v>0</v>
      </c>
      <c r="L93" s="23">
        <v>35</v>
      </c>
      <c r="M93" s="33">
        <v>0</v>
      </c>
      <c r="N93" s="33">
        <v>0</v>
      </c>
      <c r="O93" s="33">
        <v>0</v>
      </c>
      <c r="P93" s="47">
        <f t="shared" si="15"/>
        <v>35</v>
      </c>
      <c r="Q93" s="33">
        <v>2018</v>
      </c>
    </row>
    <row r="94" spans="1:18" s="11" customFormat="1" ht="36.75" customHeight="1">
      <c r="A94" s="9" t="s">
        <v>19</v>
      </c>
      <c r="B94" s="9">
        <v>1</v>
      </c>
      <c r="C94" s="9">
        <v>2</v>
      </c>
      <c r="D94" s="9">
        <v>2</v>
      </c>
      <c r="E94" s="9">
        <v>0</v>
      </c>
      <c r="F94" s="31">
        <v>4</v>
      </c>
      <c r="G94" s="46">
        <v>3</v>
      </c>
      <c r="H94" s="25" t="s">
        <v>62</v>
      </c>
      <c r="I94" s="25" t="s">
        <v>31</v>
      </c>
      <c r="J94" s="26">
        <v>950</v>
      </c>
      <c r="K94" s="27">
        <v>4135.8</v>
      </c>
      <c r="L94" s="26">
        <v>1440.3</v>
      </c>
      <c r="M94" s="26">
        <v>523.4</v>
      </c>
      <c r="N94" s="26">
        <v>227</v>
      </c>
      <c r="O94" s="26">
        <v>1000</v>
      </c>
      <c r="P94" s="27">
        <f t="shared" si="15"/>
        <v>8276.5</v>
      </c>
      <c r="Q94" s="28">
        <v>2021</v>
      </c>
      <c r="R94" s="18"/>
    </row>
    <row r="95" spans="1:18" s="6" customFormat="1" ht="48.75" customHeight="1">
      <c r="A95" s="9" t="s">
        <v>19</v>
      </c>
      <c r="B95" s="9">
        <v>1</v>
      </c>
      <c r="C95" s="9">
        <v>2</v>
      </c>
      <c r="D95" s="9">
        <v>2</v>
      </c>
      <c r="E95" s="9">
        <v>0</v>
      </c>
      <c r="F95" s="31">
        <v>4</v>
      </c>
      <c r="G95" s="32"/>
      <c r="H95" s="29" t="s">
        <v>63</v>
      </c>
      <c r="I95" s="29" t="s">
        <v>32</v>
      </c>
      <c r="J95" s="119">
        <v>20</v>
      </c>
      <c r="K95" s="23">
        <v>0</v>
      </c>
      <c r="L95" s="33">
        <v>0</v>
      </c>
      <c r="M95" s="33">
        <v>0</v>
      </c>
      <c r="N95" s="33">
        <v>0</v>
      </c>
      <c r="O95" s="33">
        <v>0</v>
      </c>
      <c r="P95" s="33">
        <f t="shared" si="15"/>
        <v>20</v>
      </c>
      <c r="Q95" s="33">
        <v>2016</v>
      </c>
      <c r="R95" s="15"/>
    </row>
    <row r="96" spans="1:17" ht="33.75" customHeight="1">
      <c r="A96" s="9" t="s">
        <v>19</v>
      </c>
      <c r="B96" s="9">
        <v>1</v>
      </c>
      <c r="C96" s="9">
        <v>2</v>
      </c>
      <c r="D96" s="9">
        <v>2</v>
      </c>
      <c r="E96" s="9">
        <v>0</v>
      </c>
      <c r="F96" s="31">
        <v>4</v>
      </c>
      <c r="G96" s="32"/>
      <c r="H96" s="29" t="s">
        <v>173</v>
      </c>
      <c r="I96" s="29" t="s">
        <v>32</v>
      </c>
      <c r="J96" s="23">
        <v>1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f t="shared" si="15"/>
        <v>1</v>
      </c>
      <c r="Q96" s="33">
        <v>2016</v>
      </c>
    </row>
    <row r="97" spans="1:17" ht="31.5" customHeight="1">
      <c r="A97" s="9" t="s">
        <v>19</v>
      </c>
      <c r="B97" s="9">
        <v>1</v>
      </c>
      <c r="C97" s="9">
        <v>2</v>
      </c>
      <c r="D97" s="9">
        <v>2</v>
      </c>
      <c r="E97" s="9">
        <v>0</v>
      </c>
      <c r="F97" s="31">
        <v>4</v>
      </c>
      <c r="G97" s="32"/>
      <c r="H97" s="29" t="s">
        <v>174</v>
      </c>
      <c r="I97" s="29" t="s">
        <v>32</v>
      </c>
      <c r="J97" s="23">
        <v>0</v>
      </c>
      <c r="K97" s="23">
        <v>2</v>
      </c>
      <c r="L97" s="23">
        <v>1</v>
      </c>
      <c r="M97" s="23">
        <v>0</v>
      </c>
      <c r="N97" s="23">
        <v>0</v>
      </c>
      <c r="O97" s="23">
        <v>0</v>
      </c>
      <c r="P97" s="23">
        <f t="shared" si="15"/>
        <v>3</v>
      </c>
      <c r="Q97" s="33">
        <v>2018</v>
      </c>
    </row>
    <row r="98" spans="1:18" ht="48" customHeight="1">
      <c r="A98" s="9" t="s">
        <v>19</v>
      </c>
      <c r="B98" s="9">
        <v>1</v>
      </c>
      <c r="C98" s="9">
        <v>2</v>
      </c>
      <c r="D98" s="9">
        <v>2</v>
      </c>
      <c r="E98" s="9">
        <v>0</v>
      </c>
      <c r="F98" s="31">
        <v>4</v>
      </c>
      <c r="G98" s="32"/>
      <c r="H98" s="29" t="s">
        <v>175</v>
      </c>
      <c r="I98" s="29" t="s">
        <v>32</v>
      </c>
      <c r="J98" s="23">
        <v>0</v>
      </c>
      <c r="K98" s="23">
        <v>3</v>
      </c>
      <c r="L98" s="23">
        <v>2</v>
      </c>
      <c r="M98" s="23">
        <v>0</v>
      </c>
      <c r="N98" s="23">
        <v>0</v>
      </c>
      <c r="O98" s="23">
        <v>1</v>
      </c>
      <c r="P98" s="23">
        <v>6</v>
      </c>
      <c r="Q98" s="33">
        <v>2021</v>
      </c>
      <c r="R98" s="15" t="s">
        <v>64</v>
      </c>
    </row>
    <row r="99" spans="1:18" ht="50.25" customHeight="1">
      <c r="A99" s="9" t="s">
        <v>19</v>
      </c>
      <c r="B99" s="9">
        <v>1</v>
      </c>
      <c r="C99" s="9">
        <v>2</v>
      </c>
      <c r="D99" s="9">
        <v>2</v>
      </c>
      <c r="E99" s="9">
        <v>0</v>
      </c>
      <c r="F99" s="31">
        <v>4</v>
      </c>
      <c r="G99" s="32"/>
      <c r="H99" s="29" t="s">
        <v>176</v>
      </c>
      <c r="I99" s="29" t="s">
        <v>32</v>
      </c>
      <c r="J99" s="23">
        <v>0</v>
      </c>
      <c r="K99" s="23">
        <v>5</v>
      </c>
      <c r="L99" s="23">
        <v>0</v>
      </c>
      <c r="M99" s="23">
        <v>0</v>
      </c>
      <c r="N99" s="23">
        <v>4</v>
      </c>
      <c r="O99" s="23">
        <v>0</v>
      </c>
      <c r="P99" s="23">
        <v>9</v>
      </c>
      <c r="Q99" s="33">
        <v>2020</v>
      </c>
      <c r="R99" s="15" t="s">
        <v>65</v>
      </c>
    </row>
    <row r="100" spans="1:18" s="6" customFormat="1" ht="49.5" customHeight="1">
      <c r="A100" s="9" t="s">
        <v>19</v>
      </c>
      <c r="B100" s="9">
        <v>1</v>
      </c>
      <c r="C100" s="9">
        <v>2</v>
      </c>
      <c r="D100" s="9">
        <v>2</v>
      </c>
      <c r="E100" s="9">
        <v>0</v>
      </c>
      <c r="F100" s="31">
        <v>4</v>
      </c>
      <c r="G100" s="32"/>
      <c r="H100" s="29" t="s">
        <v>177</v>
      </c>
      <c r="I100" s="29" t="s">
        <v>32</v>
      </c>
      <c r="J100" s="33">
        <v>0</v>
      </c>
      <c r="K100" s="23">
        <v>0</v>
      </c>
      <c r="L100" s="33">
        <v>0</v>
      </c>
      <c r="M100" s="33">
        <v>1</v>
      </c>
      <c r="N100" s="33">
        <v>0</v>
      </c>
      <c r="O100" s="33">
        <v>0</v>
      </c>
      <c r="P100" s="23">
        <f>SUM(J100:O100)</f>
        <v>1</v>
      </c>
      <c r="Q100" s="33">
        <v>2019</v>
      </c>
      <c r="R100" s="15"/>
    </row>
    <row r="101" spans="1:17" ht="52.5" customHeight="1">
      <c r="A101" s="9" t="s">
        <v>19</v>
      </c>
      <c r="B101" s="9">
        <v>1</v>
      </c>
      <c r="C101" s="9">
        <v>2</v>
      </c>
      <c r="D101" s="9">
        <v>2</v>
      </c>
      <c r="E101" s="9">
        <v>0</v>
      </c>
      <c r="F101" s="31">
        <v>4</v>
      </c>
      <c r="G101" s="32"/>
      <c r="H101" s="29" t="s">
        <v>257</v>
      </c>
      <c r="I101" s="29" t="s">
        <v>32</v>
      </c>
      <c r="J101" s="23">
        <v>0</v>
      </c>
      <c r="K101" s="23">
        <v>0</v>
      </c>
      <c r="L101" s="23">
        <v>0</v>
      </c>
      <c r="M101" s="33">
        <v>1</v>
      </c>
      <c r="N101" s="23">
        <v>0</v>
      </c>
      <c r="O101" s="23">
        <v>0</v>
      </c>
      <c r="P101" s="23">
        <f>SUM(J101:O101)</f>
        <v>1</v>
      </c>
      <c r="Q101" s="33">
        <v>2019</v>
      </c>
    </row>
    <row r="102" spans="1:18" s="8" customFormat="1" ht="54" customHeight="1">
      <c r="A102" s="9" t="s">
        <v>19</v>
      </c>
      <c r="B102" s="9">
        <v>1</v>
      </c>
      <c r="C102" s="9">
        <v>2</v>
      </c>
      <c r="D102" s="9">
        <v>2</v>
      </c>
      <c r="E102" s="9">
        <v>0</v>
      </c>
      <c r="F102" s="31">
        <v>5</v>
      </c>
      <c r="G102" s="46">
        <v>3</v>
      </c>
      <c r="H102" s="25" t="s">
        <v>66</v>
      </c>
      <c r="I102" s="25" t="s">
        <v>31</v>
      </c>
      <c r="J102" s="26">
        <v>1909.9</v>
      </c>
      <c r="K102" s="27">
        <v>434.4</v>
      </c>
      <c r="L102" s="26">
        <v>765</v>
      </c>
      <c r="M102" s="26">
        <v>680</v>
      </c>
      <c r="N102" s="26">
        <v>750</v>
      </c>
      <c r="O102" s="26">
        <v>1320</v>
      </c>
      <c r="P102" s="27">
        <f>SUM(J102:O102)</f>
        <v>5859.3</v>
      </c>
      <c r="Q102" s="28">
        <v>2021</v>
      </c>
      <c r="R102" s="18"/>
    </row>
    <row r="103" spans="1:18" s="8" customFormat="1" ht="50.25" customHeight="1">
      <c r="A103" s="9" t="s">
        <v>19</v>
      </c>
      <c r="B103" s="14">
        <v>1</v>
      </c>
      <c r="C103" s="14">
        <v>2</v>
      </c>
      <c r="D103" s="14">
        <v>2</v>
      </c>
      <c r="E103" s="14">
        <v>0</v>
      </c>
      <c r="F103" s="49">
        <v>5</v>
      </c>
      <c r="G103" s="32"/>
      <c r="H103" s="29" t="s">
        <v>295</v>
      </c>
      <c r="I103" s="29" t="s">
        <v>32</v>
      </c>
      <c r="J103" s="33">
        <v>0</v>
      </c>
      <c r="K103" s="33">
        <v>1</v>
      </c>
      <c r="L103" s="33">
        <v>2</v>
      </c>
      <c r="M103" s="33">
        <v>3</v>
      </c>
      <c r="N103" s="33">
        <v>4</v>
      </c>
      <c r="O103" s="33">
        <v>2</v>
      </c>
      <c r="P103" s="23">
        <v>12</v>
      </c>
      <c r="Q103" s="33">
        <v>2021</v>
      </c>
      <c r="R103" s="18"/>
    </row>
    <row r="104" spans="1:17" ht="47.25">
      <c r="A104" s="9" t="s">
        <v>19</v>
      </c>
      <c r="B104" s="9">
        <v>1</v>
      </c>
      <c r="C104" s="9">
        <v>2</v>
      </c>
      <c r="D104" s="9">
        <v>2</v>
      </c>
      <c r="E104" s="9">
        <v>0</v>
      </c>
      <c r="F104" s="31">
        <v>5</v>
      </c>
      <c r="G104" s="32"/>
      <c r="H104" s="29" t="s">
        <v>178</v>
      </c>
      <c r="I104" s="29" t="s">
        <v>32</v>
      </c>
      <c r="J104" s="23">
        <v>1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f aca="true" t="shared" si="16" ref="P104:P114">SUM(J104:O104)</f>
        <v>1</v>
      </c>
      <c r="Q104" s="33">
        <v>2016</v>
      </c>
    </row>
    <row r="105" spans="1:17" ht="66.75" customHeight="1">
      <c r="A105" s="9" t="s">
        <v>19</v>
      </c>
      <c r="B105" s="9">
        <v>1</v>
      </c>
      <c r="C105" s="9">
        <v>2</v>
      </c>
      <c r="D105" s="9">
        <v>2</v>
      </c>
      <c r="E105" s="9">
        <v>0</v>
      </c>
      <c r="F105" s="31">
        <v>5</v>
      </c>
      <c r="G105" s="32"/>
      <c r="H105" s="29" t="s">
        <v>296</v>
      </c>
      <c r="I105" s="29" t="s">
        <v>32</v>
      </c>
      <c r="J105" s="33">
        <v>0</v>
      </c>
      <c r="K105" s="23">
        <v>0</v>
      </c>
      <c r="L105" s="33">
        <v>1</v>
      </c>
      <c r="M105" s="33">
        <v>0</v>
      </c>
      <c r="N105" s="33">
        <v>0</v>
      </c>
      <c r="O105" s="33">
        <v>0</v>
      </c>
      <c r="P105" s="33">
        <f t="shared" si="16"/>
        <v>1</v>
      </c>
      <c r="Q105" s="33">
        <v>2018</v>
      </c>
    </row>
    <row r="106" spans="1:18" s="11" customFormat="1" ht="81.75" customHeight="1">
      <c r="A106" s="9" t="s">
        <v>19</v>
      </c>
      <c r="B106" s="9">
        <v>1</v>
      </c>
      <c r="C106" s="9">
        <v>2</v>
      </c>
      <c r="D106" s="9">
        <v>2</v>
      </c>
      <c r="E106" s="9">
        <v>0</v>
      </c>
      <c r="F106" s="31">
        <v>6</v>
      </c>
      <c r="G106" s="46">
        <v>3</v>
      </c>
      <c r="H106" s="25" t="s">
        <v>67</v>
      </c>
      <c r="I106" s="25" t="s">
        <v>21</v>
      </c>
      <c r="J106" s="27">
        <v>265.7</v>
      </c>
      <c r="K106" s="27">
        <v>207.8</v>
      </c>
      <c r="L106" s="27">
        <v>207.8</v>
      </c>
      <c r="M106" s="27">
        <v>207.8</v>
      </c>
      <c r="N106" s="27">
        <v>207.8</v>
      </c>
      <c r="O106" s="27">
        <v>207.8</v>
      </c>
      <c r="P106" s="27">
        <f t="shared" si="16"/>
        <v>1304.6999999999998</v>
      </c>
      <c r="Q106" s="28">
        <v>2021</v>
      </c>
      <c r="R106" s="18"/>
    </row>
    <row r="107" spans="1:17" ht="110.25">
      <c r="A107" s="9" t="s">
        <v>19</v>
      </c>
      <c r="B107" s="9">
        <v>1</v>
      </c>
      <c r="C107" s="9">
        <v>2</v>
      </c>
      <c r="D107" s="9">
        <v>2</v>
      </c>
      <c r="E107" s="9">
        <v>0</v>
      </c>
      <c r="F107" s="31">
        <v>6</v>
      </c>
      <c r="G107" s="32"/>
      <c r="H107" s="29" t="s">
        <v>68</v>
      </c>
      <c r="I107" s="29" t="s">
        <v>32</v>
      </c>
      <c r="J107" s="23">
        <v>16</v>
      </c>
      <c r="K107" s="23">
        <v>18</v>
      </c>
      <c r="L107" s="23">
        <v>17</v>
      </c>
      <c r="M107" s="23">
        <v>18</v>
      </c>
      <c r="N107" s="23">
        <v>19</v>
      </c>
      <c r="O107" s="23">
        <v>17</v>
      </c>
      <c r="P107" s="23">
        <f t="shared" si="16"/>
        <v>105</v>
      </c>
      <c r="Q107" s="33">
        <v>2021</v>
      </c>
    </row>
    <row r="108" spans="1:18" s="11" customFormat="1" ht="54" customHeight="1">
      <c r="A108" s="9" t="s">
        <v>19</v>
      </c>
      <c r="B108" s="9">
        <v>1</v>
      </c>
      <c r="C108" s="9">
        <v>2</v>
      </c>
      <c r="D108" s="9">
        <v>2</v>
      </c>
      <c r="E108" s="9">
        <v>0</v>
      </c>
      <c r="F108" s="31">
        <v>7</v>
      </c>
      <c r="G108" s="46">
        <v>3</v>
      </c>
      <c r="H108" s="25" t="s">
        <v>69</v>
      </c>
      <c r="I108" s="25" t="s">
        <v>21</v>
      </c>
      <c r="J108" s="27">
        <v>0</v>
      </c>
      <c r="K108" s="27">
        <v>0</v>
      </c>
      <c r="L108" s="27">
        <v>0</v>
      </c>
      <c r="M108" s="27">
        <v>1350</v>
      </c>
      <c r="N108" s="27">
        <v>0</v>
      </c>
      <c r="O108" s="27">
        <v>0</v>
      </c>
      <c r="P108" s="27">
        <f t="shared" si="16"/>
        <v>1350</v>
      </c>
      <c r="Q108" s="28">
        <v>2019</v>
      </c>
      <c r="R108" s="18"/>
    </row>
    <row r="109" spans="1:18" s="11" customFormat="1" ht="34.5" customHeight="1">
      <c r="A109" s="9" t="s">
        <v>19</v>
      </c>
      <c r="B109" s="9">
        <v>1</v>
      </c>
      <c r="C109" s="14">
        <v>2</v>
      </c>
      <c r="D109" s="14">
        <v>2</v>
      </c>
      <c r="E109" s="14">
        <v>0</v>
      </c>
      <c r="F109" s="49">
        <v>7</v>
      </c>
      <c r="G109" s="32"/>
      <c r="H109" s="29" t="s">
        <v>179</v>
      </c>
      <c r="I109" s="29" t="s">
        <v>32</v>
      </c>
      <c r="J109" s="23">
        <v>0</v>
      </c>
      <c r="K109" s="23">
        <v>0</v>
      </c>
      <c r="L109" s="23">
        <v>0</v>
      </c>
      <c r="M109" s="23">
        <v>1</v>
      </c>
      <c r="N109" s="23">
        <v>0</v>
      </c>
      <c r="O109" s="23">
        <v>0</v>
      </c>
      <c r="P109" s="23">
        <f t="shared" si="16"/>
        <v>1</v>
      </c>
      <c r="Q109" s="33">
        <v>2019</v>
      </c>
      <c r="R109" s="18"/>
    </row>
    <row r="110" spans="1:18" s="11" customFormat="1" ht="69" customHeight="1">
      <c r="A110" s="9" t="s">
        <v>19</v>
      </c>
      <c r="B110" s="9">
        <v>1</v>
      </c>
      <c r="C110" s="9">
        <v>2</v>
      </c>
      <c r="D110" s="9">
        <v>2</v>
      </c>
      <c r="E110" s="9">
        <v>0</v>
      </c>
      <c r="F110" s="31">
        <v>8</v>
      </c>
      <c r="G110" s="46">
        <v>3</v>
      </c>
      <c r="H110" s="25" t="s">
        <v>232</v>
      </c>
      <c r="I110" s="25" t="s">
        <v>31</v>
      </c>
      <c r="J110" s="27">
        <v>72.9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f>SUM(J110:O110)</f>
        <v>72.9</v>
      </c>
      <c r="Q110" s="33">
        <v>2016</v>
      </c>
      <c r="R110" s="18"/>
    </row>
    <row r="111" spans="1:18" s="11" customFormat="1" ht="95.25" customHeight="1">
      <c r="A111" s="9" t="s">
        <v>19</v>
      </c>
      <c r="B111" s="9">
        <v>1</v>
      </c>
      <c r="C111" s="9">
        <v>2</v>
      </c>
      <c r="D111" s="9">
        <v>2</v>
      </c>
      <c r="E111" s="9">
        <v>0</v>
      </c>
      <c r="F111" s="9">
        <v>8</v>
      </c>
      <c r="G111" s="7"/>
      <c r="H111" s="74" t="s">
        <v>252</v>
      </c>
      <c r="I111" s="74" t="s">
        <v>32</v>
      </c>
      <c r="J111" s="78">
        <v>2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f>SUM(J111:O111)</f>
        <v>2</v>
      </c>
      <c r="Q111" s="76">
        <v>2016</v>
      </c>
      <c r="R111" s="18"/>
    </row>
    <row r="112" spans="1:18" s="11" customFormat="1" ht="100.5" customHeight="1">
      <c r="A112" s="9" t="s">
        <v>19</v>
      </c>
      <c r="B112" s="9">
        <v>1</v>
      </c>
      <c r="C112" s="9">
        <v>2</v>
      </c>
      <c r="D112" s="9">
        <v>2</v>
      </c>
      <c r="E112" s="9">
        <v>0</v>
      </c>
      <c r="F112" s="9">
        <v>9</v>
      </c>
      <c r="G112" s="7">
        <v>3</v>
      </c>
      <c r="H112" s="73" t="s">
        <v>267</v>
      </c>
      <c r="I112" s="73" t="s">
        <v>31</v>
      </c>
      <c r="J112" s="72">
        <v>228.6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f>SUM(J112:O112)</f>
        <v>228.6</v>
      </c>
      <c r="Q112" s="82">
        <v>2016</v>
      </c>
      <c r="R112" s="18"/>
    </row>
    <row r="113" spans="1:18" s="11" customFormat="1" ht="70.5" customHeight="1">
      <c r="A113" s="9" t="s">
        <v>19</v>
      </c>
      <c r="B113" s="9">
        <v>1</v>
      </c>
      <c r="C113" s="9">
        <v>2</v>
      </c>
      <c r="D113" s="9">
        <v>2</v>
      </c>
      <c r="E113" s="9">
        <v>0</v>
      </c>
      <c r="F113" s="9">
        <v>9</v>
      </c>
      <c r="G113" s="7"/>
      <c r="H113" s="74" t="s">
        <v>268</v>
      </c>
      <c r="I113" s="74" t="s">
        <v>31</v>
      </c>
      <c r="J113" s="47">
        <v>13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f>SUM(J113:O113)</f>
        <v>13</v>
      </c>
      <c r="Q113" s="76">
        <v>2016</v>
      </c>
      <c r="R113" s="18"/>
    </row>
    <row r="114" spans="1:25" ht="31.5">
      <c r="A114" s="85" t="s">
        <v>19</v>
      </c>
      <c r="B114" s="85">
        <v>1</v>
      </c>
      <c r="C114" s="85">
        <v>2</v>
      </c>
      <c r="D114" s="85">
        <v>3</v>
      </c>
      <c r="E114" s="85">
        <v>0</v>
      </c>
      <c r="F114" s="85">
        <v>0</v>
      </c>
      <c r="G114" s="86">
        <v>3</v>
      </c>
      <c r="H114" s="87" t="s">
        <v>70</v>
      </c>
      <c r="I114" s="87" t="s">
        <v>21</v>
      </c>
      <c r="J114" s="88">
        <f>SUM(J117+J119)</f>
        <v>215</v>
      </c>
      <c r="K114" s="88">
        <v>302.3</v>
      </c>
      <c r="L114" s="88">
        <v>316.3</v>
      </c>
      <c r="M114" s="88">
        <v>337.06000000000006</v>
      </c>
      <c r="N114" s="88">
        <v>327.4</v>
      </c>
      <c r="O114" s="88">
        <v>347.2</v>
      </c>
      <c r="P114" s="88">
        <f t="shared" si="16"/>
        <v>1845.26</v>
      </c>
      <c r="Q114" s="28">
        <v>2021</v>
      </c>
      <c r="R114" s="17"/>
      <c r="S114" s="12"/>
      <c r="T114" s="12"/>
      <c r="U114" s="12"/>
      <c r="V114" s="12"/>
      <c r="W114" s="12"/>
      <c r="X114" s="12"/>
      <c r="Y114" s="12"/>
    </row>
    <row r="115" spans="1:17" ht="31.5">
      <c r="A115" s="9" t="s">
        <v>19</v>
      </c>
      <c r="B115" s="9">
        <v>1</v>
      </c>
      <c r="C115" s="9">
        <v>2</v>
      </c>
      <c r="D115" s="9">
        <v>3</v>
      </c>
      <c r="E115" s="9">
        <v>0</v>
      </c>
      <c r="F115" s="31">
        <v>0</v>
      </c>
      <c r="G115" s="32"/>
      <c r="H115" s="29" t="s">
        <v>71</v>
      </c>
      <c r="I115" s="29" t="s">
        <v>28</v>
      </c>
      <c r="J115" s="26">
        <v>21.4</v>
      </c>
      <c r="K115" s="23">
        <v>15</v>
      </c>
      <c r="L115" s="33">
        <v>15</v>
      </c>
      <c r="M115" s="33">
        <v>15</v>
      </c>
      <c r="N115" s="33">
        <v>15</v>
      </c>
      <c r="O115" s="33">
        <v>15</v>
      </c>
      <c r="P115" s="33">
        <v>15</v>
      </c>
      <c r="Q115" s="33">
        <v>2016</v>
      </c>
    </row>
    <row r="116" spans="1:17" ht="31.5">
      <c r="A116" s="9" t="s">
        <v>19</v>
      </c>
      <c r="B116" s="9">
        <v>1</v>
      </c>
      <c r="C116" s="9">
        <v>2</v>
      </c>
      <c r="D116" s="9">
        <v>3</v>
      </c>
      <c r="E116" s="9">
        <v>0</v>
      </c>
      <c r="F116" s="31">
        <v>0</v>
      </c>
      <c r="G116" s="32"/>
      <c r="H116" s="29" t="s">
        <v>72</v>
      </c>
      <c r="I116" s="29" t="s">
        <v>32</v>
      </c>
      <c r="J116" s="28">
        <v>3</v>
      </c>
      <c r="K116" s="23">
        <v>4</v>
      </c>
      <c r="L116" s="33">
        <v>4</v>
      </c>
      <c r="M116" s="33">
        <v>4</v>
      </c>
      <c r="N116" s="33">
        <v>4</v>
      </c>
      <c r="O116" s="33">
        <v>4</v>
      </c>
      <c r="P116" s="33">
        <v>23</v>
      </c>
      <c r="Q116" s="33">
        <v>2021</v>
      </c>
    </row>
    <row r="117" spans="1:18" s="11" customFormat="1" ht="47.25">
      <c r="A117" s="9" t="s">
        <v>19</v>
      </c>
      <c r="B117" s="9">
        <v>1</v>
      </c>
      <c r="C117" s="9">
        <v>2</v>
      </c>
      <c r="D117" s="9">
        <v>3</v>
      </c>
      <c r="E117" s="9">
        <v>0</v>
      </c>
      <c r="F117" s="31">
        <v>1</v>
      </c>
      <c r="G117" s="46">
        <v>3</v>
      </c>
      <c r="H117" s="25" t="s">
        <v>73</v>
      </c>
      <c r="I117" s="25" t="s">
        <v>31</v>
      </c>
      <c r="J117" s="27">
        <v>155</v>
      </c>
      <c r="K117" s="27">
        <v>155</v>
      </c>
      <c r="L117" s="27">
        <v>160</v>
      </c>
      <c r="M117" s="27">
        <v>165.76000000000002</v>
      </c>
      <c r="N117" s="27">
        <v>171.1</v>
      </c>
      <c r="O117" s="27">
        <v>175.9</v>
      </c>
      <c r="P117" s="27">
        <f>SUM(J117:O117)</f>
        <v>982.76</v>
      </c>
      <c r="Q117" s="28">
        <v>2021</v>
      </c>
      <c r="R117" s="18"/>
    </row>
    <row r="118" spans="1:18" s="11" customFormat="1" ht="62.25" customHeight="1">
      <c r="A118" s="9" t="s">
        <v>19</v>
      </c>
      <c r="B118" s="9">
        <v>1</v>
      </c>
      <c r="C118" s="9">
        <v>2</v>
      </c>
      <c r="D118" s="9">
        <v>3</v>
      </c>
      <c r="E118" s="9">
        <v>0</v>
      </c>
      <c r="F118" s="31">
        <v>1</v>
      </c>
      <c r="G118" s="46"/>
      <c r="H118" s="25" t="s">
        <v>180</v>
      </c>
      <c r="I118" s="25" t="s">
        <v>32</v>
      </c>
      <c r="J118" s="51">
        <v>3</v>
      </c>
      <c r="K118" s="51">
        <v>3</v>
      </c>
      <c r="L118" s="51">
        <v>3</v>
      </c>
      <c r="M118" s="51">
        <v>3</v>
      </c>
      <c r="N118" s="51">
        <v>3</v>
      </c>
      <c r="O118" s="51">
        <v>3</v>
      </c>
      <c r="P118" s="51">
        <v>18</v>
      </c>
      <c r="Q118" s="28">
        <v>2021</v>
      </c>
      <c r="R118" s="18"/>
    </row>
    <row r="119" spans="1:18" s="11" customFormat="1" ht="63">
      <c r="A119" s="9" t="s">
        <v>19</v>
      </c>
      <c r="B119" s="9">
        <v>1</v>
      </c>
      <c r="C119" s="9">
        <v>2</v>
      </c>
      <c r="D119" s="9">
        <v>3</v>
      </c>
      <c r="E119" s="9">
        <v>0</v>
      </c>
      <c r="F119" s="31">
        <v>2</v>
      </c>
      <c r="G119" s="46">
        <v>3</v>
      </c>
      <c r="H119" s="25" t="s">
        <v>74</v>
      </c>
      <c r="I119" s="25" t="s">
        <v>31</v>
      </c>
      <c r="J119" s="27">
        <v>60</v>
      </c>
      <c r="K119" s="27">
        <v>147.3</v>
      </c>
      <c r="L119" s="27">
        <v>156.3</v>
      </c>
      <c r="M119" s="27">
        <v>171.3</v>
      </c>
      <c r="N119" s="27">
        <v>156.3</v>
      </c>
      <c r="O119" s="27">
        <v>171.3</v>
      </c>
      <c r="P119" s="27">
        <f aca="true" t="shared" si="17" ref="P119:P125">SUM(J119:O119)</f>
        <v>862.5</v>
      </c>
      <c r="Q119" s="28">
        <v>2021</v>
      </c>
      <c r="R119" s="18"/>
    </row>
    <row r="120" spans="1:17" ht="39.75" customHeight="1">
      <c r="A120" s="9" t="s">
        <v>19</v>
      </c>
      <c r="B120" s="9">
        <v>1</v>
      </c>
      <c r="C120" s="9">
        <v>2</v>
      </c>
      <c r="D120" s="9">
        <v>3</v>
      </c>
      <c r="E120" s="9">
        <v>0</v>
      </c>
      <c r="F120" s="31">
        <v>2</v>
      </c>
      <c r="G120" s="32"/>
      <c r="H120" s="29" t="s">
        <v>75</v>
      </c>
      <c r="I120" s="29" t="s">
        <v>30</v>
      </c>
      <c r="J120" s="28">
        <v>2</v>
      </c>
      <c r="K120" s="23">
        <v>2</v>
      </c>
      <c r="L120" s="33">
        <v>2</v>
      </c>
      <c r="M120" s="33">
        <v>2</v>
      </c>
      <c r="N120" s="33">
        <v>2</v>
      </c>
      <c r="O120" s="33">
        <v>2</v>
      </c>
      <c r="P120" s="33">
        <f t="shared" si="17"/>
        <v>12</v>
      </c>
      <c r="Q120" s="33">
        <v>2021</v>
      </c>
    </row>
    <row r="121" spans="1:17" ht="31.5">
      <c r="A121" s="9" t="s">
        <v>19</v>
      </c>
      <c r="B121" s="9">
        <v>1</v>
      </c>
      <c r="C121" s="9">
        <v>2</v>
      </c>
      <c r="D121" s="9">
        <v>3</v>
      </c>
      <c r="E121" s="9">
        <v>0</v>
      </c>
      <c r="F121" s="31">
        <v>2</v>
      </c>
      <c r="G121" s="32"/>
      <c r="H121" s="29" t="s">
        <v>181</v>
      </c>
      <c r="I121" s="29" t="s">
        <v>32</v>
      </c>
      <c r="J121" s="33">
        <v>1</v>
      </c>
      <c r="K121" s="23">
        <v>1</v>
      </c>
      <c r="L121" s="33">
        <v>1</v>
      </c>
      <c r="M121" s="33">
        <v>1</v>
      </c>
      <c r="N121" s="33">
        <v>1</v>
      </c>
      <c r="O121" s="33">
        <v>1</v>
      </c>
      <c r="P121" s="33">
        <f t="shared" si="17"/>
        <v>6</v>
      </c>
      <c r="Q121" s="33">
        <v>2021</v>
      </c>
    </row>
    <row r="122" spans="1:17" ht="47.25">
      <c r="A122" s="9" t="s">
        <v>19</v>
      </c>
      <c r="B122" s="9">
        <v>1</v>
      </c>
      <c r="C122" s="9">
        <v>2</v>
      </c>
      <c r="D122" s="9">
        <v>3</v>
      </c>
      <c r="E122" s="9">
        <v>0</v>
      </c>
      <c r="F122" s="31">
        <v>2</v>
      </c>
      <c r="G122" s="32"/>
      <c r="H122" s="29" t="s">
        <v>182</v>
      </c>
      <c r="I122" s="29" t="s">
        <v>32</v>
      </c>
      <c r="J122" s="33">
        <v>0</v>
      </c>
      <c r="K122" s="23">
        <v>2</v>
      </c>
      <c r="L122" s="33">
        <v>2</v>
      </c>
      <c r="M122" s="33">
        <v>2</v>
      </c>
      <c r="N122" s="33">
        <v>2</v>
      </c>
      <c r="O122" s="33">
        <v>2</v>
      </c>
      <c r="P122" s="33">
        <f t="shared" si="17"/>
        <v>10</v>
      </c>
      <c r="Q122" s="33">
        <v>2021</v>
      </c>
    </row>
    <row r="123" spans="1:17" ht="39" customHeight="1">
      <c r="A123" s="9" t="s">
        <v>19</v>
      </c>
      <c r="B123" s="97">
        <v>1</v>
      </c>
      <c r="C123" s="97">
        <v>2</v>
      </c>
      <c r="D123" s="97">
        <v>4</v>
      </c>
      <c r="E123" s="97">
        <v>0</v>
      </c>
      <c r="F123" s="97">
        <v>0</v>
      </c>
      <c r="G123" s="98"/>
      <c r="H123" s="96" t="s">
        <v>76</v>
      </c>
      <c r="I123" s="96" t="s">
        <v>21</v>
      </c>
      <c r="J123" s="99">
        <f aca="true" t="shared" si="18" ref="J123:O123">SUM(J124:J125)</f>
        <v>104644.49999999999</v>
      </c>
      <c r="K123" s="99">
        <f t="shared" si="18"/>
        <v>112810.59999999999</v>
      </c>
      <c r="L123" s="99">
        <f t="shared" si="18"/>
        <v>109571.4</v>
      </c>
      <c r="M123" s="99">
        <f t="shared" si="18"/>
        <v>110467.8</v>
      </c>
      <c r="N123" s="99">
        <f t="shared" si="18"/>
        <v>107859.20000000001</v>
      </c>
      <c r="O123" s="99">
        <f t="shared" si="18"/>
        <v>114528.2</v>
      </c>
      <c r="P123" s="99">
        <f t="shared" si="17"/>
        <v>659881.7</v>
      </c>
      <c r="Q123" s="100">
        <v>2021</v>
      </c>
    </row>
    <row r="124" spans="1:17" ht="18.75" customHeight="1">
      <c r="A124" s="9" t="s">
        <v>19</v>
      </c>
      <c r="B124" s="9">
        <v>1</v>
      </c>
      <c r="C124" s="9">
        <v>2</v>
      </c>
      <c r="D124" s="9">
        <v>4</v>
      </c>
      <c r="E124" s="9">
        <v>0</v>
      </c>
      <c r="F124" s="31">
        <v>0</v>
      </c>
      <c r="G124" s="46">
        <v>3</v>
      </c>
      <c r="H124" s="25" t="s">
        <v>22</v>
      </c>
      <c r="I124" s="52" t="s">
        <v>31</v>
      </c>
      <c r="J124" s="30">
        <f aca="true" t="shared" si="19" ref="J124:O124">SUM(J128+J131+J134+J137+J140+J143+J146+J148+J151+J154+J159+J163+J172+J189+J200+J204+J207+J209+J211+J214+J217)</f>
        <v>101219.79999999999</v>
      </c>
      <c r="K124" s="30">
        <f t="shared" si="19"/>
        <v>112810.59999999999</v>
      </c>
      <c r="L124" s="30">
        <f t="shared" si="19"/>
        <v>109571.4</v>
      </c>
      <c r="M124" s="30">
        <f t="shared" si="19"/>
        <v>110467.8</v>
      </c>
      <c r="N124" s="30">
        <f t="shared" si="19"/>
        <v>107859.20000000001</v>
      </c>
      <c r="O124" s="30">
        <f t="shared" si="19"/>
        <v>114528.2</v>
      </c>
      <c r="P124" s="30">
        <f t="shared" si="17"/>
        <v>656456.9999999999</v>
      </c>
      <c r="Q124" s="53">
        <v>2021</v>
      </c>
    </row>
    <row r="125" spans="1:17" ht="18.75" customHeight="1">
      <c r="A125" s="9" t="s">
        <v>19</v>
      </c>
      <c r="B125" s="9">
        <v>1</v>
      </c>
      <c r="C125" s="9">
        <v>2</v>
      </c>
      <c r="D125" s="9">
        <v>4</v>
      </c>
      <c r="E125" s="9">
        <v>0</v>
      </c>
      <c r="F125" s="31">
        <v>0</v>
      </c>
      <c r="G125" s="46">
        <v>2</v>
      </c>
      <c r="H125" s="25" t="s">
        <v>23</v>
      </c>
      <c r="I125" s="52" t="s">
        <v>31</v>
      </c>
      <c r="J125" s="30">
        <f>SUM(J144+J173+J190+J215)</f>
        <v>3424.7</v>
      </c>
      <c r="K125" s="30">
        <f>SUM(K144+K173+K190)</f>
        <v>0</v>
      </c>
      <c r="L125" s="30">
        <f>SUM(L144+L173+L190)</f>
        <v>0</v>
      </c>
      <c r="M125" s="30">
        <f>SUM(M144+M173+M190)</f>
        <v>0</v>
      </c>
      <c r="N125" s="30">
        <f>SUM(N144+N173+N190)</f>
        <v>0</v>
      </c>
      <c r="O125" s="30">
        <f>SUM(O144+O173+O190)</f>
        <v>0</v>
      </c>
      <c r="P125" s="30">
        <f t="shared" si="17"/>
        <v>3424.7</v>
      </c>
      <c r="Q125" s="53">
        <v>2016</v>
      </c>
    </row>
    <row r="126" spans="1:17" ht="31.5">
      <c r="A126" s="9" t="s">
        <v>19</v>
      </c>
      <c r="B126" s="9">
        <v>1</v>
      </c>
      <c r="C126" s="9">
        <v>2</v>
      </c>
      <c r="D126" s="9">
        <v>4</v>
      </c>
      <c r="E126" s="9">
        <v>0</v>
      </c>
      <c r="F126" s="31">
        <v>0</v>
      </c>
      <c r="G126" s="32"/>
      <c r="H126" s="29" t="s">
        <v>77</v>
      </c>
      <c r="I126" s="54" t="s">
        <v>28</v>
      </c>
      <c r="J126" s="55">
        <v>58.5</v>
      </c>
      <c r="K126" s="55">
        <v>59.2</v>
      </c>
      <c r="L126" s="56">
        <v>60</v>
      </c>
      <c r="M126" s="56">
        <v>60</v>
      </c>
      <c r="N126" s="56">
        <v>60</v>
      </c>
      <c r="O126" s="56">
        <v>60</v>
      </c>
      <c r="P126" s="56">
        <v>60</v>
      </c>
      <c r="Q126" s="57">
        <v>2018</v>
      </c>
    </row>
    <row r="127" spans="1:17" ht="48.75" customHeight="1">
      <c r="A127" s="9" t="s">
        <v>19</v>
      </c>
      <c r="B127" s="9">
        <v>1</v>
      </c>
      <c r="C127" s="9">
        <v>2</v>
      </c>
      <c r="D127" s="9">
        <v>4</v>
      </c>
      <c r="E127" s="9">
        <v>0</v>
      </c>
      <c r="F127" s="31">
        <v>0</v>
      </c>
      <c r="G127" s="32"/>
      <c r="H127" s="29" t="s">
        <v>220</v>
      </c>
      <c r="I127" s="29" t="s">
        <v>28</v>
      </c>
      <c r="J127" s="58">
        <v>100</v>
      </c>
      <c r="K127" s="58">
        <v>100</v>
      </c>
      <c r="L127" s="59">
        <v>100</v>
      </c>
      <c r="M127" s="59">
        <v>100</v>
      </c>
      <c r="N127" s="59">
        <v>100</v>
      </c>
      <c r="O127" s="59">
        <v>100</v>
      </c>
      <c r="P127" s="58">
        <v>100</v>
      </c>
      <c r="Q127" s="33">
        <v>2016</v>
      </c>
    </row>
    <row r="128" spans="1:18" s="11" customFormat="1" ht="53.25" customHeight="1">
      <c r="A128" s="9" t="s">
        <v>19</v>
      </c>
      <c r="B128" s="9">
        <v>1</v>
      </c>
      <c r="C128" s="9">
        <v>2</v>
      </c>
      <c r="D128" s="9">
        <v>4</v>
      </c>
      <c r="E128" s="9">
        <v>0</v>
      </c>
      <c r="F128" s="31">
        <v>1</v>
      </c>
      <c r="G128" s="46">
        <v>3</v>
      </c>
      <c r="H128" s="25" t="s">
        <v>156</v>
      </c>
      <c r="I128" s="25" t="s">
        <v>21</v>
      </c>
      <c r="J128" s="60">
        <v>2016.5</v>
      </c>
      <c r="K128" s="60">
        <v>2018.7</v>
      </c>
      <c r="L128" s="60">
        <v>2018.7</v>
      </c>
      <c r="M128" s="60">
        <v>2228.3</v>
      </c>
      <c r="N128" s="60">
        <v>2299.6</v>
      </c>
      <c r="O128" s="60">
        <v>2364</v>
      </c>
      <c r="P128" s="27">
        <f>SUM(J128:O128)</f>
        <v>12945.800000000001</v>
      </c>
      <c r="Q128" s="28">
        <v>2021</v>
      </c>
      <c r="R128" s="21" t="s">
        <v>78</v>
      </c>
    </row>
    <row r="129" spans="1:18" s="11" customFormat="1" ht="24.75" customHeight="1">
      <c r="A129" s="9" t="s">
        <v>19</v>
      </c>
      <c r="B129" s="9">
        <v>1</v>
      </c>
      <c r="C129" s="9">
        <v>2</v>
      </c>
      <c r="D129" s="9">
        <v>4</v>
      </c>
      <c r="E129" s="9">
        <v>0</v>
      </c>
      <c r="F129" s="31">
        <v>1</v>
      </c>
      <c r="G129" s="46"/>
      <c r="H129" s="29" t="s">
        <v>79</v>
      </c>
      <c r="I129" s="29" t="s">
        <v>32</v>
      </c>
      <c r="J129" s="33">
        <v>60</v>
      </c>
      <c r="K129" s="23">
        <v>60</v>
      </c>
      <c r="L129" s="33">
        <v>60</v>
      </c>
      <c r="M129" s="33">
        <v>60</v>
      </c>
      <c r="N129" s="33">
        <v>60</v>
      </c>
      <c r="O129" s="33">
        <v>60</v>
      </c>
      <c r="P129" s="23">
        <f aca="true" t="shared" si="20" ref="P129:P153">SUM(J129:O129)</f>
        <v>360</v>
      </c>
      <c r="Q129" s="33">
        <v>2021</v>
      </c>
      <c r="R129" s="20"/>
    </row>
    <row r="130" spans="1:17" ht="25.5" customHeight="1">
      <c r="A130" s="9" t="s">
        <v>19</v>
      </c>
      <c r="B130" s="9">
        <v>1</v>
      </c>
      <c r="C130" s="9">
        <v>2</v>
      </c>
      <c r="D130" s="9">
        <v>4</v>
      </c>
      <c r="E130" s="9">
        <v>0</v>
      </c>
      <c r="F130" s="31">
        <v>1</v>
      </c>
      <c r="G130" s="32"/>
      <c r="H130" s="29" t="s">
        <v>183</v>
      </c>
      <c r="I130" s="29" t="s">
        <v>32</v>
      </c>
      <c r="J130" s="33">
        <v>9000</v>
      </c>
      <c r="K130" s="23">
        <v>9000</v>
      </c>
      <c r="L130" s="33">
        <v>9000</v>
      </c>
      <c r="M130" s="33">
        <v>9000</v>
      </c>
      <c r="N130" s="33">
        <v>9000</v>
      </c>
      <c r="O130" s="33">
        <v>9000</v>
      </c>
      <c r="P130" s="33">
        <f t="shared" si="20"/>
        <v>54000</v>
      </c>
      <c r="Q130" s="33">
        <v>2021</v>
      </c>
    </row>
    <row r="131" spans="1:18" s="11" customFormat="1" ht="51.75" customHeight="1">
      <c r="A131" s="9" t="s">
        <v>19</v>
      </c>
      <c r="B131" s="9">
        <v>1</v>
      </c>
      <c r="C131" s="9">
        <v>2</v>
      </c>
      <c r="D131" s="9">
        <v>4</v>
      </c>
      <c r="E131" s="9">
        <v>0</v>
      </c>
      <c r="F131" s="31">
        <v>2</v>
      </c>
      <c r="G131" s="46">
        <v>3</v>
      </c>
      <c r="H131" s="25" t="s">
        <v>157</v>
      </c>
      <c r="I131" s="25" t="s">
        <v>21</v>
      </c>
      <c r="J131" s="27">
        <v>1532.6</v>
      </c>
      <c r="K131" s="27">
        <v>1360</v>
      </c>
      <c r="L131" s="27">
        <v>1360</v>
      </c>
      <c r="M131" s="27">
        <v>1409</v>
      </c>
      <c r="N131" s="27">
        <v>1454</v>
      </c>
      <c r="O131" s="27">
        <v>1494.8</v>
      </c>
      <c r="P131" s="27">
        <f>SUM(J131:O131)</f>
        <v>8610.4</v>
      </c>
      <c r="Q131" s="33">
        <v>2021</v>
      </c>
      <c r="R131" s="21" t="s">
        <v>80</v>
      </c>
    </row>
    <row r="132" spans="1:18" s="11" customFormat="1" ht="38.25" customHeight="1">
      <c r="A132" s="9" t="s">
        <v>19</v>
      </c>
      <c r="B132" s="9">
        <v>1</v>
      </c>
      <c r="C132" s="9">
        <v>2</v>
      </c>
      <c r="D132" s="9">
        <v>4</v>
      </c>
      <c r="E132" s="9">
        <v>0</v>
      </c>
      <c r="F132" s="31">
        <v>2</v>
      </c>
      <c r="G132" s="46"/>
      <c r="H132" s="29" t="s">
        <v>81</v>
      </c>
      <c r="I132" s="29" t="s">
        <v>32</v>
      </c>
      <c r="J132" s="23">
        <v>20</v>
      </c>
      <c r="K132" s="23">
        <v>20</v>
      </c>
      <c r="L132" s="23">
        <v>20</v>
      </c>
      <c r="M132" s="23">
        <v>20</v>
      </c>
      <c r="N132" s="23">
        <v>20</v>
      </c>
      <c r="O132" s="23">
        <v>20</v>
      </c>
      <c r="P132" s="23">
        <f t="shared" si="20"/>
        <v>120</v>
      </c>
      <c r="Q132" s="33">
        <v>2021</v>
      </c>
      <c r="R132" s="20"/>
    </row>
    <row r="133" spans="1:17" ht="47.25">
      <c r="A133" s="9" t="s">
        <v>19</v>
      </c>
      <c r="B133" s="9">
        <v>1</v>
      </c>
      <c r="C133" s="9">
        <v>2</v>
      </c>
      <c r="D133" s="9">
        <v>4</v>
      </c>
      <c r="E133" s="9">
        <v>0</v>
      </c>
      <c r="F133" s="31">
        <v>2</v>
      </c>
      <c r="G133" s="32"/>
      <c r="H133" s="29" t="s">
        <v>82</v>
      </c>
      <c r="I133" s="29" t="s">
        <v>32</v>
      </c>
      <c r="J133" s="23">
        <v>7000</v>
      </c>
      <c r="K133" s="23">
        <v>7000</v>
      </c>
      <c r="L133" s="23">
        <v>7000</v>
      </c>
      <c r="M133" s="23">
        <v>7000</v>
      </c>
      <c r="N133" s="23">
        <v>7000</v>
      </c>
      <c r="O133" s="23">
        <v>7000</v>
      </c>
      <c r="P133" s="23">
        <f t="shared" si="20"/>
        <v>42000</v>
      </c>
      <c r="Q133" s="33">
        <v>2021</v>
      </c>
    </row>
    <row r="134" spans="1:18" ht="49.5" customHeight="1">
      <c r="A134" s="9" t="s">
        <v>19</v>
      </c>
      <c r="B134" s="9">
        <v>1</v>
      </c>
      <c r="C134" s="9">
        <v>2</v>
      </c>
      <c r="D134" s="9">
        <v>4</v>
      </c>
      <c r="E134" s="9">
        <v>0</v>
      </c>
      <c r="F134" s="31">
        <v>3</v>
      </c>
      <c r="G134" s="32">
        <v>3</v>
      </c>
      <c r="H134" s="25" t="s">
        <v>158</v>
      </c>
      <c r="I134" s="25" t="s">
        <v>21</v>
      </c>
      <c r="J134" s="27">
        <v>10077.3</v>
      </c>
      <c r="K134" s="27">
        <v>7099.1</v>
      </c>
      <c r="L134" s="27">
        <v>9205</v>
      </c>
      <c r="M134" s="27">
        <v>9536.4</v>
      </c>
      <c r="N134" s="27">
        <v>9841.6</v>
      </c>
      <c r="O134" s="27">
        <v>10117.2</v>
      </c>
      <c r="P134" s="27">
        <f>SUM(J134:O134)</f>
        <v>55876.600000000006</v>
      </c>
      <c r="Q134" s="33">
        <v>2021</v>
      </c>
      <c r="R134" s="21" t="s">
        <v>83</v>
      </c>
    </row>
    <row r="135" spans="1:18" ht="47.25" customHeight="1">
      <c r="A135" s="9" t="s">
        <v>19</v>
      </c>
      <c r="B135" s="9">
        <v>1</v>
      </c>
      <c r="C135" s="9">
        <v>2</v>
      </c>
      <c r="D135" s="9">
        <v>4</v>
      </c>
      <c r="E135" s="9">
        <v>0</v>
      </c>
      <c r="F135" s="31">
        <v>3</v>
      </c>
      <c r="G135" s="32"/>
      <c r="H135" s="29" t="s">
        <v>84</v>
      </c>
      <c r="I135" s="29" t="s">
        <v>32</v>
      </c>
      <c r="J135" s="23">
        <v>19</v>
      </c>
      <c r="K135" s="23">
        <v>19</v>
      </c>
      <c r="L135" s="23">
        <v>19</v>
      </c>
      <c r="M135" s="23">
        <v>19</v>
      </c>
      <c r="N135" s="23">
        <v>19</v>
      </c>
      <c r="O135" s="23">
        <v>19</v>
      </c>
      <c r="P135" s="23">
        <f t="shared" si="20"/>
        <v>114</v>
      </c>
      <c r="Q135" s="33">
        <v>2021</v>
      </c>
      <c r="R135" s="20"/>
    </row>
    <row r="136" spans="1:17" ht="49.5" customHeight="1">
      <c r="A136" s="9" t="s">
        <v>19</v>
      </c>
      <c r="B136" s="9">
        <v>1</v>
      </c>
      <c r="C136" s="9">
        <v>2</v>
      </c>
      <c r="D136" s="9">
        <v>4</v>
      </c>
      <c r="E136" s="9">
        <v>0</v>
      </c>
      <c r="F136" s="31">
        <v>3</v>
      </c>
      <c r="G136" s="32"/>
      <c r="H136" s="29" t="s">
        <v>184</v>
      </c>
      <c r="I136" s="29" t="s">
        <v>32</v>
      </c>
      <c r="J136" s="78">
        <v>70200</v>
      </c>
      <c r="K136" s="23">
        <v>70200</v>
      </c>
      <c r="L136" s="23">
        <v>70200</v>
      </c>
      <c r="M136" s="23">
        <v>70200</v>
      </c>
      <c r="N136" s="23">
        <v>70200</v>
      </c>
      <c r="O136" s="23">
        <v>70200</v>
      </c>
      <c r="P136" s="47">
        <f t="shared" si="20"/>
        <v>421200</v>
      </c>
      <c r="Q136" s="33">
        <v>2021</v>
      </c>
    </row>
    <row r="137" spans="1:18" ht="36.75" customHeight="1">
      <c r="A137" s="9" t="s">
        <v>19</v>
      </c>
      <c r="B137" s="9">
        <v>1</v>
      </c>
      <c r="C137" s="9">
        <v>2</v>
      </c>
      <c r="D137" s="9">
        <v>4</v>
      </c>
      <c r="E137" s="9">
        <v>0</v>
      </c>
      <c r="F137" s="31">
        <v>4</v>
      </c>
      <c r="G137" s="32">
        <v>3</v>
      </c>
      <c r="H137" s="25" t="s">
        <v>159</v>
      </c>
      <c r="I137" s="25" t="s">
        <v>21</v>
      </c>
      <c r="J137" s="27">
        <v>4048.1</v>
      </c>
      <c r="K137" s="27">
        <v>4049.1</v>
      </c>
      <c r="L137" s="27">
        <v>4049.1</v>
      </c>
      <c r="M137" s="27">
        <v>4194.9</v>
      </c>
      <c r="N137" s="27">
        <v>4329.1</v>
      </c>
      <c r="O137" s="27">
        <v>4450.3</v>
      </c>
      <c r="P137" s="27">
        <f>SUM(J137:O137)</f>
        <v>25120.6</v>
      </c>
      <c r="Q137" s="33">
        <v>2021</v>
      </c>
      <c r="R137" s="21" t="s">
        <v>85</v>
      </c>
    </row>
    <row r="138" spans="1:18" ht="35.25" customHeight="1">
      <c r="A138" s="9" t="s">
        <v>19</v>
      </c>
      <c r="B138" s="9">
        <v>1</v>
      </c>
      <c r="C138" s="9">
        <v>2</v>
      </c>
      <c r="D138" s="9">
        <v>4</v>
      </c>
      <c r="E138" s="9">
        <v>0</v>
      </c>
      <c r="F138" s="31">
        <v>4</v>
      </c>
      <c r="G138" s="32"/>
      <c r="H138" s="29" t="s">
        <v>278</v>
      </c>
      <c r="I138" s="29" t="s">
        <v>32</v>
      </c>
      <c r="J138" s="23">
        <v>23</v>
      </c>
      <c r="K138" s="23">
        <v>23</v>
      </c>
      <c r="L138" s="23">
        <v>23</v>
      </c>
      <c r="M138" s="23">
        <v>23</v>
      </c>
      <c r="N138" s="23">
        <v>23</v>
      </c>
      <c r="O138" s="23">
        <v>23</v>
      </c>
      <c r="P138" s="23">
        <f t="shared" si="20"/>
        <v>138</v>
      </c>
      <c r="Q138" s="33">
        <v>2021</v>
      </c>
      <c r="R138" s="20"/>
    </row>
    <row r="139" spans="1:18" ht="30" customHeight="1">
      <c r="A139" s="9" t="s">
        <v>19</v>
      </c>
      <c r="B139" s="9">
        <v>1</v>
      </c>
      <c r="C139" s="9">
        <v>2</v>
      </c>
      <c r="D139" s="9">
        <v>4</v>
      </c>
      <c r="E139" s="9">
        <v>0</v>
      </c>
      <c r="F139" s="31">
        <v>4</v>
      </c>
      <c r="G139" s="32"/>
      <c r="H139" s="29" t="s">
        <v>277</v>
      </c>
      <c r="I139" s="29" t="s">
        <v>30</v>
      </c>
      <c r="J139" s="23">
        <v>72887</v>
      </c>
      <c r="K139" s="23">
        <v>72887</v>
      </c>
      <c r="L139" s="23">
        <v>78062</v>
      </c>
      <c r="M139" s="23">
        <v>78062</v>
      </c>
      <c r="N139" s="23">
        <v>78062</v>
      </c>
      <c r="O139" s="23">
        <v>78062</v>
      </c>
      <c r="P139" s="47">
        <f t="shared" si="20"/>
        <v>458022</v>
      </c>
      <c r="Q139" s="33">
        <v>2021</v>
      </c>
      <c r="R139" s="20"/>
    </row>
    <row r="140" spans="1:18" s="11" customFormat="1" ht="50.25" customHeight="1">
      <c r="A140" s="9" t="s">
        <v>19</v>
      </c>
      <c r="B140" s="9">
        <v>1</v>
      </c>
      <c r="C140" s="9">
        <v>2</v>
      </c>
      <c r="D140" s="9">
        <v>4</v>
      </c>
      <c r="E140" s="9">
        <v>0</v>
      </c>
      <c r="F140" s="31">
        <v>5</v>
      </c>
      <c r="G140" s="46">
        <v>3</v>
      </c>
      <c r="H140" s="25" t="s">
        <v>129</v>
      </c>
      <c r="I140" s="25" t="s">
        <v>21</v>
      </c>
      <c r="J140" s="27">
        <v>24149.4</v>
      </c>
      <c r="K140" s="27">
        <v>23465.4</v>
      </c>
      <c r="L140" s="27">
        <v>23465.4</v>
      </c>
      <c r="M140" s="27">
        <v>24173.2</v>
      </c>
      <c r="N140" s="27">
        <v>24946.7</v>
      </c>
      <c r="O140" s="27">
        <v>25645.2</v>
      </c>
      <c r="P140" s="27">
        <f>SUM(J140:O140)</f>
        <v>145845.30000000002</v>
      </c>
      <c r="Q140" s="28">
        <v>2021</v>
      </c>
      <c r="R140" s="21" t="s">
        <v>78</v>
      </c>
    </row>
    <row r="141" spans="1:17" ht="19.5" customHeight="1">
      <c r="A141" s="9" t="s">
        <v>19</v>
      </c>
      <c r="B141" s="9">
        <v>1</v>
      </c>
      <c r="C141" s="9">
        <v>2</v>
      </c>
      <c r="D141" s="9">
        <v>4</v>
      </c>
      <c r="E141" s="9">
        <v>0</v>
      </c>
      <c r="F141" s="31">
        <v>5</v>
      </c>
      <c r="G141" s="32"/>
      <c r="H141" s="29" t="s">
        <v>86</v>
      </c>
      <c r="I141" s="29" t="s">
        <v>32</v>
      </c>
      <c r="J141" s="51">
        <v>16</v>
      </c>
      <c r="K141" s="51">
        <v>16</v>
      </c>
      <c r="L141" s="51">
        <v>16</v>
      </c>
      <c r="M141" s="51">
        <v>16</v>
      </c>
      <c r="N141" s="51">
        <v>16</v>
      </c>
      <c r="O141" s="51">
        <v>16</v>
      </c>
      <c r="P141" s="23">
        <v>16</v>
      </c>
      <c r="Q141" s="33">
        <v>2021</v>
      </c>
    </row>
    <row r="142" spans="1:18" s="11" customFormat="1" ht="51" customHeight="1">
      <c r="A142" s="9" t="s">
        <v>19</v>
      </c>
      <c r="B142" s="9">
        <v>1</v>
      </c>
      <c r="C142" s="9">
        <v>2</v>
      </c>
      <c r="D142" s="9">
        <v>4</v>
      </c>
      <c r="E142" s="9">
        <v>0</v>
      </c>
      <c r="F142" s="31">
        <v>6</v>
      </c>
      <c r="G142" s="46"/>
      <c r="H142" s="25" t="s">
        <v>128</v>
      </c>
      <c r="I142" s="25" t="s">
        <v>21</v>
      </c>
      <c r="J142" s="27">
        <v>11651.3</v>
      </c>
      <c r="K142" s="27">
        <f>SUM(K143:K144)</f>
        <v>10058.3</v>
      </c>
      <c r="L142" s="27">
        <f>SUM(L143:L144)</f>
        <v>10058.3</v>
      </c>
      <c r="M142" s="27">
        <f>SUM(M143:M144)</f>
        <v>10420.4</v>
      </c>
      <c r="N142" s="27">
        <f>SUM(N143:N144)</f>
        <v>10753.9</v>
      </c>
      <c r="O142" s="27">
        <f>SUM(O143:O144)</f>
        <v>11055</v>
      </c>
      <c r="P142" s="27">
        <f>SUM(J142:O142)</f>
        <v>63997.2</v>
      </c>
      <c r="Q142" s="28">
        <v>2021</v>
      </c>
      <c r="R142" s="21" t="s">
        <v>87</v>
      </c>
    </row>
    <row r="143" spans="1:18" s="11" customFormat="1" ht="21.75" customHeight="1">
      <c r="A143" s="9" t="s">
        <v>19</v>
      </c>
      <c r="B143" s="9">
        <v>1</v>
      </c>
      <c r="C143" s="9">
        <v>2</v>
      </c>
      <c r="D143" s="9">
        <v>4</v>
      </c>
      <c r="E143" s="9">
        <v>0</v>
      </c>
      <c r="F143" s="31">
        <v>6</v>
      </c>
      <c r="G143" s="46">
        <v>3</v>
      </c>
      <c r="H143" s="25" t="s">
        <v>22</v>
      </c>
      <c r="I143" s="25" t="s">
        <v>31</v>
      </c>
      <c r="J143" s="27">
        <v>10051.3</v>
      </c>
      <c r="K143" s="27">
        <v>10058.3</v>
      </c>
      <c r="L143" s="27">
        <v>10058.3</v>
      </c>
      <c r="M143" s="27">
        <v>10420.4</v>
      </c>
      <c r="N143" s="27">
        <v>10753.9</v>
      </c>
      <c r="O143" s="27">
        <v>11055</v>
      </c>
      <c r="P143" s="27">
        <f>SUM(J143:O143)</f>
        <v>62397.2</v>
      </c>
      <c r="Q143" s="28"/>
      <c r="R143" s="20"/>
    </row>
    <row r="144" spans="1:18" s="11" customFormat="1" ht="23.25" customHeight="1">
      <c r="A144" s="9" t="s">
        <v>19</v>
      </c>
      <c r="B144" s="9">
        <v>1</v>
      </c>
      <c r="C144" s="9">
        <v>2</v>
      </c>
      <c r="D144" s="9">
        <v>4</v>
      </c>
      <c r="E144" s="9">
        <v>0</v>
      </c>
      <c r="F144" s="31">
        <v>6</v>
      </c>
      <c r="G144" s="46">
        <v>2</v>
      </c>
      <c r="H144" s="25" t="s">
        <v>23</v>
      </c>
      <c r="I144" s="25" t="s">
        <v>31</v>
      </c>
      <c r="J144" s="27">
        <v>1600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f>SUM(J144:O144)</f>
        <v>1600</v>
      </c>
      <c r="Q144" s="28">
        <v>2016</v>
      </c>
      <c r="R144" s="20"/>
    </row>
    <row r="145" spans="1:17" ht="21" customHeight="1">
      <c r="A145" s="9" t="s">
        <v>19</v>
      </c>
      <c r="B145" s="9">
        <v>1</v>
      </c>
      <c r="C145" s="9">
        <v>2</v>
      </c>
      <c r="D145" s="9">
        <v>4</v>
      </c>
      <c r="E145" s="9">
        <v>0</v>
      </c>
      <c r="F145" s="31">
        <v>6</v>
      </c>
      <c r="G145" s="32"/>
      <c r="H145" s="29" t="s">
        <v>88</v>
      </c>
      <c r="I145" s="29" t="s">
        <v>89</v>
      </c>
      <c r="J145" s="23">
        <v>146895</v>
      </c>
      <c r="K145" s="23">
        <v>146895</v>
      </c>
      <c r="L145" s="23">
        <v>146895</v>
      </c>
      <c r="M145" s="23">
        <v>146895</v>
      </c>
      <c r="N145" s="23">
        <v>146895</v>
      </c>
      <c r="O145" s="23">
        <v>146895</v>
      </c>
      <c r="P145" s="23">
        <v>146895</v>
      </c>
      <c r="Q145" s="33">
        <v>2021</v>
      </c>
    </row>
    <row r="146" spans="1:19" s="11" customFormat="1" ht="49.5" customHeight="1">
      <c r="A146" s="9" t="s">
        <v>19</v>
      </c>
      <c r="B146" s="9">
        <v>1</v>
      </c>
      <c r="C146" s="9">
        <v>2</v>
      </c>
      <c r="D146" s="9">
        <v>4</v>
      </c>
      <c r="E146" s="9">
        <v>0</v>
      </c>
      <c r="F146" s="31">
        <v>7</v>
      </c>
      <c r="G146" s="46">
        <v>3</v>
      </c>
      <c r="H146" s="25" t="s">
        <v>160</v>
      </c>
      <c r="I146" s="25" t="s">
        <v>21</v>
      </c>
      <c r="J146" s="27">
        <v>44092.8</v>
      </c>
      <c r="K146" s="27">
        <v>44230.2</v>
      </c>
      <c r="L146" s="27">
        <v>44230.2</v>
      </c>
      <c r="M146" s="27">
        <v>45822.5</v>
      </c>
      <c r="N146" s="27">
        <v>47288.8</v>
      </c>
      <c r="O146" s="27">
        <v>48612.9</v>
      </c>
      <c r="P146" s="27">
        <f>SUM(J146:O146)</f>
        <v>274277.4</v>
      </c>
      <c r="Q146" s="28">
        <v>2021</v>
      </c>
      <c r="R146" s="21" t="s">
        <v>90</v>
      </c>
      <c r="S146" s="13"/>
    </row>
    <row r="147" spans="1:19" s="11" customFormat="1" ht="36" customHeight="1">
      <c r="A147" s="9" t="s">
        <v>19</v>
      </c>
      <c r="B147" s="9">
        <v>1</v>
      </c>
      <c r="C147" s="9">
        <v>2</v>
      </c>
      <c r="D147" s="9">
        <v>4</v>
      </c>
      <c r="E147" s="9">
        <v>0</v>
      </c>
      <c r="F147" s="31">
        <v>7</v>
      </c>
      <c r="G147" s="46"/>
      <c r="H147" s="29" t="s">
        <v>91</v>
      </c>
      <c r="I147" s="29" t="s">
        <v>30</v>
      </c>
      <c r="J147" s="51">
        <v>46417</v>
      </c>
      <c r="K147" s="51">
        <v>48346</v>
      </c>
      <c r="L147" s="51">
        <v>50452</v>
      </c>
      <c r="M147" s="51">
        <v>50452</v>
      </c>
      <c r="N147" s="51">
        <v>50452</v>
      </c>
      <c r="O147" s="51">
        <v>50452</v>
      </c>
      <c r="P147" s="23">
        <f>SUM(J147:O147)</f>
        <v>296571</v>
      </c>
      <c r="Q147" s="28">
        <v>2021</v>
      </c>
      <c r="R147" s="21"/>
      <c r="S147" s="13"/>
    </row>
    <row r="148" spans="1:18" ht="50.25" customHeight="1">
      <c r="A148" s="9" t="s">
        <v>19</v>
      </c>
      <c r="B148" s="9">
        <v>1</v>
      </c>
      <c r="C148" s="9">
        <v>2</v>
      </c>
      <c r="D148" s="9">
        <v>4</v>
      </c>
      <c r="E148" s="9">
        <v>0</v>
      </c>
      <c r="F148" s="31">
        <v>8</v>
      </c>
      <c r="G148" s="32">
        <v>3</v>
      </c>
      <c r="H148" s="25" t="s">
        <v>258</v>
      </c>
      <c r="I148" s="25" t="s">
        <v>21</v>
      </c>
      <c r="J148" s="61">
        <v>789.7</v>
      </c>
      <c r="K148" s="60">
        <v>698.4</v>
      </c>
      <c r="L148" s="61">
        <v>698.4</v>
      </c>
      <c r="M148" s="61">
        <v>723.5</v>
      </c>
      <c r="N148" s="61">
        <v>746.7</v>
      </c>
      <c r="O148" s="61">
        <v>767.6</v>
      </c>
      <c r="P148" s="27">
        <f>SUM(J148:O148)</f>
        <v>4424.3</v>
      </c>
      <c r="Q148" s="33">
        <v>2021</v>
      </c>
      <c r="R148" s="21" t="s">
        <v>92</v>
      </c>
    </row>
    <row r="149" spans="1:18" ht="51" customHeight="1">
      <c r="A149" s="9" t="s">
        <v>19</v>
      </c>
      <c r="B149" s="9">
        <v>1</v>
      </c>
      <c r="C149" s="9">
        <v>2</v>
      </c>
      <c r="D149" s="9">
        <v>4</v>
      </c>
      <c r="E149" s="9">
        <v>0</v>
      </c>
      <c r="F149" s="31">
        <v>8</v>
      </c>
      <c r="G149" s="32"/>
      <c r="H149" s="29" t="s">
        <v>93</v>
      </c>
      <c r="I149" s="29" t="s">
        <v>32</v>
      </c>
      <c r="J149" s="23">
        <v>95</v>
      </c>
      <c r="K149" s="23">
        <v>95</v>
      </c>
      <c r="L149" s="23">
        <v>95</v>
      </c>
      <c r="M149" s="23">
        <v>95</v>
      </c>
      <c r="N149" s="23">
        <v>95</v>
      </c>
      <c r="O149" s="23">
        <v>95</v>
      </c>
      <c r="P149" s="23">
        <f t="shared" si="20"/>
        <v>570</v>
      </c>
      <c r="Q149" s="33">
        <v>2021</v>
      </c>
      <c r="R149" s="21"/>
    </row>
    <row r="150" spans="1:18" ht="53.25" customHeight="1">
      <c r="A150" s="9" t="s">
        <v>19</v>
      </c>
      <c r="B150" s="9">
        <v>1</v>
      </c>
      <c r="C150" s="9">
        <v>2</v>
      </c>
      <c r="D150" s="9">
        <v>4</v>
      </c>
      <c r="E150" s="9">
        <v>0</v>
      </c>
      <c r="F150" s="31">
        <v>8</v>
      </c>
      <c r="G150" s="32"/>
      <c r="H150" s="29" t="s">
        <v>185</v>
      </c>
      <c r="I150" s="29" t="s">
        <v>30</v>
      </c>
      <c r="J150" s="23">
        <v>5700</v>
      </c>
      <c r="K150" s="23">
        <v>5700</v>
      </c>
      <c r="L150" s="23">
        <v>5700</v>
      </c>
      <c r="M150" s="23">
        <v>5700</v>
      </c>
      <c r="N150" s="23">
        <v>5700</v>
      </c>
      <c r="O150" s="23">
        <v>5700</v>
      </c>
      <c r="P150" s="23">
        <f t="shared" si="20"/>
        <v>34200</v>
      </c>
      <c r="Q150" s="33">
        <v>2021</v>
      </c>
      <c r="R150" s="21"/>
    </row>
    <row r="151" spans="1:18" ht="37.5" customHeight="1">
      <c r="A151" s="9" t="s">
        <v>19</v>
      </c>
      <c r="B151" s="9">
        <v>1</v>
      </c>
      <c r="C151" s="9">
        <v>2</v>
      </c>
      <c r="D151" s="9">
        <v>4</v>
      </c>
      <c r="E151" s="9">
        <v>0</v>
      </c>
      <c r="F151" s="31">
        <v>9</v>
      </c>
      <c r="G151" s="32">
        <v>3</v>
      </c>
      <c r="H151" s="25" t="s">
        <v>217</v>
      </c>
      <c r="I151" s="25" t="s">
        <v>21</v>
      </c>
      <c r="J151" s="27">
        <v>1039.1</v>
      </c>
      <c r="K151" s="27">
        <v>918.8</v>
      </c>
      <c r="L151" s="27">
        <v>918.8</v>
      </c>
      <c r="M151" s="27">
        <v>951.9</v>
      </c>
      <c r="N151" s="27">
        <v>982.3</v>
      </c>
      <c r="O151" s="27">
        <v>1009.8</v>
      </c>
      <c r="P151" s="27">
        <f>SUM(J151:O151)</f>
        <v>5820.7</v>
      </c>
      <c r="Q151" s="33">
        <v>2021</v>
      </c>
      <c r="R151" s="21" t="s">
        <v>94</v>
      </c>
    </row>
    <row r="152" spans="1:18" ht="51" customHeight="1">
      <c r="A152" s="9" t="s">
        <v>19</v>
      </c>
      <c r="B152" s="9">
        <v>1</v>
      </c>
      <c r="C152" s="9">
        <v>2</v>
      </c>
      <c r="D152" s="9">
        <v>4</v>
      </c>
      <c r="E152" s="9">
        <v>0</v>
      </c>
      <c r="F152" s="31">
        <v>9</v>
      </c>
      <c r="G152" s="32"/>
      <c r="H152" s="29" t="s">
        <v>222</v>
      </c>
      <c r="I152" s="29" t="s">
        <v>32</v>
      </c>
      <c r="J152" s="23">
        <v>15</v>
      </c>
      <c r="K152" s="23">
        <v>15</v>
      </c>
      <c r="L152" s="23">
        <v>15</v>
      </c>
      <c r="M152" s="23">
        <v>15</v>
      </c>
      <c r="N152" s="23">
        <v>15</v>
      </c>
      <c r="O152" s="23">
        <v>15</v>
      </c>
      <c r="P152" s="47">
        <f t="shared" si="20"/>
        <v>90</v>
      </c>
      <c r="Q152" s="33">
        <v>2021</v>
      </c>
      <c r="R152" s="20"/>
    </row>
    <row r="153" spans="1:18" ht="51.75" customHeight="1">
      <c r="A153" s="9" t="s">
        <v>19</v>
      </c>
      <c r="B153" s="9">
        <v>1</v>
      </c>
      <c r="C153" s="9">
        <v>2</v>
      </c>
      <c r="D153" s="9">
        <v>4</v>
      </c>
      <c r="E153" s="9">
        <v>0</v>
      </c>
      <c r="F153" s="31">
        <v>9</v>
      </c>
      <c r="G153" s="32"/>
      <c r="H153" s="29" t="s">
        <v>223</v>
      </c>
      <c r="I153" s="29" t="s">
        <v>32</v>
      </c>
      <c r="J153" s="23">
        <v>16500</v>
      </c>
      <c r="K153" s="23">
        <v>16500</v>
      </c>
      <c r="L153" s="23">
        <v>16500</v>
      </c>
      <c r="M153" s="23">
        <v>16500</v>
      </c>
      <c r="N153" s="23">
        <v>16500</v>
      </c>
      <c r="O153" s="23">
        <v>16500</v>
      </c>
      <c r="P153" s="23">
        <f t="shared" si="20"/>
        <v>99000</v>
      </c>
      <c r="Q153" s="33">
        <v>2021</v>
      </c>
      <c r="R153" s="20"/>
    </row>
    <row r="154" spans="1:18" s="11" customFormat="1" ht="78.75">
      <c r="A154" s="9" t="s">
        <v>19</v>
      </c>
      <c r="B154" s="9">
        <v>1</v>
      </c>
      <c r="C154" s="9">
        <v>2</v>
      </c>
      <c r="D154" s="9">
        <v>4</v>
      </c>
      <c r="E154" s="9">
        <v>1</v>
      </c>
      <c r="F154" s="31">
        <v>0</v>
      </c>
      <c r="G154" s="46">
        <v>3</v>
      </c>
      <c r="H154" s="25" t="s">
        <v>130</v>
      </c>
      <c r="I154" s="25" t="s">
        <v>31</v>
      </c>
      <c r="J154" s="27">
        <v>250</v>
      </c>
      <c r="K154" s="27">
        <v>200</v>
      </c>
      <c r="L154" s="27">
        <v>100</v>
      </c>
      <c r="M154" s="27">
        <v>0</v>
      </c>
      <c r="N154" s="27">
        <v>0</v>
      </c>
      <c r="O154" s="27">
        <v>0</v>
      </c>
      <c r="P154" s="27">
        <f>SUM(J154:O154)</f>
        <v>550</v>
      </c>
      <c r="Q154" s="28">
        <v>2018</v>
      </c>
      <c r="R154" s="18"/>
    </row>
    <row r="155" spans="1:18" s="11" customFormat="1" ht="63">
      <c r="A155" s="9" t="s">
        <v>19</v>
      </c>
      <c r="B155" s="9">
        <v>1</v>
      </c>
      <c r="C155" s="9">
        <v>2</v>
      </c>
      <c r="D155" s="9">
        <v>4</v>
      </c>
      <c r="E155" s="9">
        <v>1</v>
      </c>
      <c r="F155" s="31">
        <v>0</v>
      </c>
      <c r="G155" s="32"/>
      <c r="H155" s="29" t="s">
        <v>161</v>
      </c>
      <c r="I155" s="29" t="s">
        <v>32</v>
      </c>
      <c r="J155" s="33">
        <v>1</v>
      </c>
      <c r="K155" s="23">
        <v>0</v>
      </c>
      <c r="L155" s="33">
        <v>1</v>
      </c>
      <c r="M155" s="33">
        <v>0</v>
      </c>
      <c r="N155" s="33">
        <v>0</v>
      </c>
      <c r="O155" s="33">
        <v>0</v>
      </c>
      <c r="P155" s="33">
        <f>SUM(J155:O155)</f>
        <v>2</v>
      </c>
      <c r="Q155" s="33">
        <v>2018</v>
      </c>
      <c r="R155" s="18"/>
    </row>
    <row r="156" spans="1:17" ht="47.25">
      <c r="A156" s="9" t="s">
        <v>19</v>
      </c>
      <c r="B156" s="9">
        <v>1</v>
      </c>
      <c r="C156" s="9">
        <v>2</v>
      </c>
      <c r="D156" s="9">
        <v>4</v>
      </c>
      <c r="E156" s="9">
        <v>1</v>
      </c>
      <c r="F156" s="31">
        <v>0</v>
      </c>
      <c r="G156" s="32"/>
      <c r="H156" s="29" t="s">
        <v>186</v>
      </c>
      <c r="I156" s="29" t="s">
        <v>32</v>
      </c>
      <c r="J156" s="33">
        <v>2</v>
      </c>
      <c r="K156" s="23">
        <v>2</v>
      </c>
      <c r="L156" s="33">
        <v>0</v>
      </c>
      <c r="M156" s="33">
        <v>0</v>
      </c>
      <c r="N156" s="33">
        <v>0</v>
      </c>
      <c r="O156" s="33">
        <v>0</v>
      </c>
      <c r="P156" s="33">
        <f>SUM(J156:O156)</f>
        <v>4</v>
      </c>
      <c r="Q156" s="33">
        <v>2017</v>
      </c>
    </row>
    <row r="157" spans="1:17" ht="78.75">
      <c r="A157" s="9" t="s">
        <v>19</v>
      </c>
      <c r="B157" s="7">
        <v>1</v>
      </c>
      <c r="C157" s="7">
        <v>2</v>
      </c>
      <c r="D157" s="7">
        <v>4</v>
      </c>
      <c r="E157" s="7">
        <v>1</v>
      </c>
      <c r="F157" s="46">
        <v>1</v>
      </c>
      <c r="G157" s="32"/>
      <c r="H157" s="25" t="s">
        <v>132</v>
      </c>
      <c r="I157" s="29" t="s">
        <v>39</v>
      </c>
      <c r="J157" s="27" t="s">
        <v>40</v>
      </c>
      <c r="K157" s="47" t="s">
        <v>40</v>
      </c>
      <c r="L157" s="47" t="s">
        <v>40</v>
      </c>
      <c r="M157" s="47" t="s">
        <v>40</v>
      </c>
      <c r="N157" s="47" t="s">
        <v>40</v>
      </c>
      <c r="O157" s="47" t="s">
        <v>40</v>
      </c>
      <c r="P157" s="27" t="s">
        <v>40</v>
      </c>
      <c r="Q157" s="33">
        <v>2021</v>
      </c>
    </row>
    <row r="158" spans="1:17" ht="23.25" customHeight="1">
      <c r="A158" s="7" t="s">
        <v>19</v>
      </c>
      <c r="B158" s="7">
        <v>1</v>
      </c>
      <c r="C158" s="7">
        <v>2</v>
      </c>
      <c r="D158" s="7">
        <v>4</v>
      </c>
      <c r="E158" s="7">
        <v>1</v>
      </c>
      <c r="F158" s="46">
        <v>1</v>
      </c>
      <c r="G158" s="32"/>
      <c r="H158" s="29" t="s">
        <v>95</v>
      </c>
      <c r="I158" s="29" t="s">
        <v>32</v>
      </c>
      <c r="J158" s="117">
        <v>48</v>
      </c>
      <c r="K158" s="23">
        <v>48</v>
      </c>
      <c r="L158" s="33">
        <v>48</v>
      </c>
      <c r="M158" s="33">
        <v>48</v>
      </c>
      <c r="N158" s="33">
        <v>48</v>
      </c>
      <c r="O158" s="33">
        <v>48</v>
      </c>
      <c r="P158" s="33">
        <f>SUM(J158:O158)</f>
        <v>288</v>
      </c>
      <c r="Q158" s="33">
        <v>2021</v>
      </c>
    </row>
    <row r="159" spans="1:17" ht="47.25">
      <c r="A159" s="7" t="s">
        <v>19</v>
      </c>
      <c r="B159" s="31">
        <v>1</v>
      </c>
      <c r="C159" s="31">
        <v>2</v>
      </c>
      <c r="D159" s="31">
        <v>4</v>
      </c>
      <c r="E159" s="31">
        <v>1</v>
      </c>
      <c r="F159" s="31">
        <v>2</v>
      </c>
      <c r="G159" s="46">
        <v>3</v>
      </c>
      <c r="H159" s="25" t="s">
        <v>131</v>
      </c>
      <c r="I159" s="25" t="s">
        <v>31</v>
      </c>
      <c r="J159" s="26">
        <v>530</v>
      </c>
      <c r="K159" s="27">
        <v>510</v>
      </c>
      <c r="L159" s="26">
        <v>1060</v>
      </c>
      <c r="M159" s="26">
        <v>510</v>
      </c>
      <c r="N159" s="26">
        <v>1060</v>
      </c>
      <c r="O159" s="26">
        <v>510</v>
      </c>
      <c r="P159" s="27">
        <f>SUM(J159:O159)</f>
        <v>4180</v>
      </c>
      <c r="Q159" s="28">
        <v>2021</v>
      </c>
    </row>
    <row r="160" spans="1:17" ht="52.5" customHeight="1">
      <c r="A160" s="7" t="s">
        <v>19</v>
      </c>
      <c r="B160" s="31">
        <v>1</v>
      </c>
      <c r="C160" s="49">
        <v>2</v>
      </c>
      <c r="D160" s="49">
        <v>4</v>
      </c>
      <c r="E160" s="49">
        <v>1</v>
      </c>
      <c r="F160" s="49">
        <v>2</v>
      </c>
      <c r="G160" s="118"/>
      <c r="H160" s="29" t="s">
        <v>187</v>
      </c>
      <c r="I160" s="29" t="s">
        <v>32</v>
      </c>
      <c r="J160" s="119">
        <v>5</v>
      </c>
      <c r="K160" s="119">
        <v>4</v>
      </c>
      <c r="L160" s="119">
        <v>5</v>
      </c>
      <c r="M160" s="119">
        <v>4</v>
      </c>
      <c r="N160" s="119">
        <v>5</v>
      </c>
      <c r="O160" s="119">
        <v>4</v>
      </c>
      <c r="P160" s="119">
        <f>SUM(J160:O160)</f>
        <v>27</v>
      </c>
      <c r="Q160" s="119">
        <v>2021</v>
      </c>
    </row>
    <row r="161" spans="1:17" ht="177" customHeight="1">
      <c r="A161" s="9" t="s">
        <v>19</v>
      </c>
      <c r="B161" s="9">
        <v>1</v>
      </c>
      <c r="C161" s="9">
        <v>2</v>
      </c>
      <c r="D161" s="9">
        <v>4</v>
      </c>
      <c r="E161" s="9">
        <v>1</v>
      </c>
      <c r="F161" s="31">
        <v>3</v>
      </c>
      <c r="G161" s="32"/>
      <c r="H161" s="25" t="s">
        <v>224</v>
      </c>
      <c r="I161" s="29" t="s">
        <v>39</v>
      </c>
      <c r="J161" s="27" t="s">
        <v>40</v>
      </c>
      <c r="K161" s="47" t="s">
        <v>40</v>
      </c>
      <c r="L161" s="47" t="s">
        <v>40</v>
      </c>
      <c r="M161" s="47" t="s">
        <v>40</v>
      </c>
      <c r="N161" s="47" t="s">
        <v>40</v>
      </c>
      <c r="O161" s="47" t="s">
        <v>40</v>
      </c>
      <c r="P161" s="47" t="s">
        <v>40</v>
      </c>
      <c r="Q161" s="33">
        <v>2021</v>
      </c>
    </row>
    <row r="162" spans="1:17" ht="117" customHeight="1">
      <c r="A162" s="9" t="s">
        <v>19</v>
      </c>
      <c r="B162" s="9">
        <v>1</v>
      </c>
      <c r="C162" s="9">
        <v>2</v>
      </c>
      <c r="D162" s="9">
        <v>4</v>
      </c>
      <c r="E162" s="9">
        <v>1</v>
      </c>
      <c r="F162" s="31">
        <v>3</v>
      </c>
      <c r="G162" s="32"/>
      <c r="H162" s="29" t="s">
        <v>96</v>
      </c>
      <c r="I162" s="29" t="s">
        <v>32</v>
      </c>
      <c r="J162" s="28">
        <v>3</v>
      </c>
      <c r="K162" s="23">
        <v>3</v>
      </c>
      <c r="L162" s="33">
        <v>3</v>
      </c>
      <c r="M162" s="33">
        <v>3</v>
      </c>
      <c r="N162" s="33">
        <v>3</v>
      </c>
      <c r="O162" s="33">
        <v>3</v>
      </c>
      <c r="P162" s="33">
        <f>SUM(J162:O162)</f>
        <v>18</v>
      </c>
      <c r="Q162" s="33">
        <v>2021</v>
      </c>
    </row>
    <row r="163" spans="1:17" ht="64.5" customHeight="1">
      <c r="A163" s="9" t="s">
        <v>19</v>
      </c>
      <c r="B163" s="9">
        <v>1</v>
      </c>
      <c r="C163" s="9">
        <v>2</v>
      </c>
      <c r="D163" s="9">
        <v>4</v>
      </c>
      <c r="E163" s="9">
        <v>1</v>
      </c>
      <c r="F163" s="31">
        <v>4</v>
      </c>
      <c r="G163" s="46">
        <v>3</v>
      </c>
      <c r="H163" s="25" t="s">
        <v>133</v>
      </c>
      <c r="I163" s="25" t="s">
        <v>31</v>
      </c>
      <c r="J163" s="26">
        <v>67.5</v>
      </c>
      <c r="K163" s="27">
        <v>3550</v>
      </c>
      <c r="L163" s="26">
        <v>4184.1</v>
      </c>
      <c r="M163" s="26">
        <v>500</v>
      </c>
      <c r="N163" s="26">
        <v>1400</v>
      </c>
      <c r="O163" s="26">
        <v>0</v>
      </c>
      <c r="P163" s="27">
        <f>SUM(J163:O163)</f>
        <v>9701.6</v>
      </c>
      <c r="Q163" s="28">
        <v>2020</v>
      </c>
    </row>
    <row r="164" spans="1:17" ht="48" customHeight="1">
      <c r="A164" s="14" t="s">
        <v>19</v>
      </c>
      <c r="B164" s="14">
        <v>1</v>
      </c>
      <c r="C164" s="14">
        <v>2</v>
      </c>
      <c r="D164" s="14">
        <v>4</v>
      </c>
      <c r="E164" s="14">
        <v>1</v>
      </c>
      <c r="F164" s="49">
        <v>4</v>
      </c>
      <c r="G164" s="32"/>
      <c r="H164" s="29" t="s">
        <v>188</v>
      </c>
      <c r="I164" s="29" t="s">
        <v>32</v>
      </c>
      <c r="J164" s="33">
        <v>0</v>
      </c>
      <c r="K164" s="33">
        <v>480</v>
      </c>
      <c r="L164" s="33">
        <v>0</v>
      </c>
      <c r="M164" s="33">
        <v>0</v>
      </c>
      <c r="N164" s="33">
        <v>200</v>
      </c>
      <c r="O164" s="33">
        <v>0</v>
      </c>
      <c r="P164" s="33">
        <v>680</v>
      </c>
      <c r="Q164" s="33">
        <v>2020</v>
      </c>
    </row>
    <row r="165" spans="1:18" s="11" customFormat="1" ht="48" customHeight="1">
      <c r="A165" s="9" t="s">
        <v>19</v>
      </c>
      <c r="B165" s="9">
        <v>1</v>
      </c>
      <c r="C165" s="9">
        <v>2</v>
      </c>
      <c r="D165" s="9">
        <v>4</v>
      </c>
      <c r="E165" s="9">
        <v>1</v>
      </c>
      <c r="F165" s="31">
        <v>4</v>
      </c>
      <c r="G165" s="32"/>
      <c r="H165" s="29" t="s">
        <v>189</v>
      </c>
      <c r="I165" s="29" t="s">
        <v>32</v>
      </c>
      <c r="J165" s="28">
        <v>2</v>
      </c>
      <c r="K165" s="23">
        <v>0</v>
      </c>
      <c r="L165" s="33">
        <v>0</v>
      </c>
      <c r="M165" s="33">
        <v>0</v>
      </c>
      <c r="N165" s="33">
        <v>0</v>
      </c>
      <c r="O165" s="33">
        <v>0</v>
      </c>
      <c r="P165" s="28">
        <f aca="true" t="shared" si="21" ref="P165:P184">SUM(J165:O165)</f>
        <v>2</v>
      </c>
      <c r="Q165" s="33">
        <v>2016</v>
      </c>
      <c r="R165" s="18"/>
    </row>
    <row r="166" spans="1:17" ht="49.5" customHeight="1">
      <c r="A166" s="9" t="s">
        <v>19</v>
      </c>
      <c r="B166" s="9">
        <v>1</v>
      </c>
      <c r="C166" s="9">
        <v>2</v>
      </c>
      <c r="D166" s="9">
        <v>4</v>
      </c>
      <c r="E166" s="9">
        <v>1</v>
      </c>
      <c r="F166" s="31">
        <v>4</v>
      </c>
      <c r="G166" s="32"/>
      <c r="H166" s="29" t="s">
        <v>190</v>
      </c>
      <c r="I166" s="29" t="s">
        <v>32</v>
      </c>
      <c r="J166" s="33">
        <v>0</v>
      </c>
      <c r="K166" s="23">
        <v>1</v>
      </c>
      <c r="L166" s="33">
        <v>0</v>
      </c>
      <c r="M166" s="33">
        <v>0</v>
      </c>
      <c r="N166" s="33">
        <v>0</v>
      </c>
      <c r="O166" s="33">
        <v>0</v>
      </c>
      <c r="P166" s="33">
        <f t="shared" si="21"/>
        <v>1</v>
      </c>
      <c r="Q166" s="33">
        <v>2017</v>
      </c>
    </row>
    <row r="167" spans="1:17" ht="63" customHeight="1">
      <c r="A167" s="9" t="s">
        <v>19</v>
      </c>
      <c r="B167" s="9">
        <v>1</v>
      </c>
      <c r="C167" s="9">
        <v>2</v>
      </c>
      <c r="D167" s="9">
        <v>4</v>
      </c>
      <c r="E167" s="9">
        <v>1</v>
      </c>
      <c r="F167" s="31">
        <v>4</v>
      </c>
      <c r="G167" s="32"/>
      <c r="H167" s="29" t="s">
        <v>191</v>
      </c>
      <c r="I167" s="29" t="s">
        <v>32</v>
      </c>
      <c r="J167" s="33">
        <v>0</v>
      </c>
      <c r="K167" s="23">
        <v>0</v>
      </c>
      <c r="L167" s="33">
        <v>1</v>
      </c>
      <c r="M167" s="33">
        <v>0</v>
      </c>
      <c r="N167" s="33">
        <v>0</v>
      </c>
      <c r="O167" s="33">
        <v>0</v>
      </c>
      <c r="P167" s="33">
        <f t="shared" si="21"/>
        <v>1</v>
      </c>
      <c r="Q167" s="33">
        <v>2018</v>
      </c>
    </row>
    <row r="168" spans="1:17" ht="38.25" customHeight="1">
      <c r="A168" s="9" t="s">
        <v>19</v>
      </c>
      <c r="B168" s="9">
        <v>1</v>
      </c>
      <c r="C168" s="9">
        <v>2</v>
      </c>
      <c r="D168" s="9">
        <v>4</v>
      </c>
      <c r="E168" s="9">
        <v>1</v>
      </c>
      <c r="F168" s="31">
        <v>4</v>
      </c>
      <c r="G168" s="32"/>
      <c r="H168" s="29" t="s">
        <v>192</v>
      </c>
      <c r="I168" s="29" t="s">
        <v>32</v>
      </c>
      <c r="J168" s="33">
        <v>0</v>
      </c>
      <c r="K168" s="23">
        <v>0</v>
      </c>
      <c r="L168" s="33">
        <v>1</v>
      </c>
      <c r="M168" s="33">
        <v>0</v>
      </c>
      <c r="N168" s="33">
        <v>0</v>
      </c>
      <c r="O168" s="33">
        <v>0</v>
      </c>
      <c r="P168" s="33">
        <f t="shared" si="21"/>
        <v>1</v>
      </c>
      <c r="Q168" s="33">
        <v>2018</v>
      </c>
    </row>
    <row r="169" spans="1:17" ht="48.75" customHeight="1">
      <c r="A169" s="9" t="s">
        <v>19</v>
      </c>
      <c r="B169" s="9">
        <v>1</v>
      </c>
      <c r="C169" s="9">
        <v>2</v>
      </c>
      <c r="D169" s="9">
        <v>4</v>
      </c>
      <c r="E169" s="9">
        <v>1</v>
      </c>
      <c r="F169" s="31">
        <v>4</v>
      </c>
      <c r="G169" s="32"/>
      <c r="H169" s="29" t="s">
        <v>279</v>
      </c>
      <c r="I169" s="29" t="s">
        <v>32</v>
      </c>
      <c r="J169" s="33">
        <v>0</v>
      </c>
      <c r="K169" s="23">
        <v>0</v>
      </c>
      <c r="L169" s="33">
        <v>4</v>
      </c>
      <c r="M169" s="33">
        <v>6</v>
      </c>
      <c r="N169" s="33">
        <v>2</v>
      </c>
      <c r="O169" s="33">
        <v>0</v>
      </c>
      <c r="P169" s="33">
        <f t="shared" si="21"/>
        <v>12</v>
      </c>
      <c r="Q169" s="33">
        <v>2020</v>
      </c>
    </row>
    <row r="170" spans="1:17" ht="67.5" customHeight="1">
      <c r="A170" s="9" t="s">
        <v>19</v>
      </c>
      <c r="B170" s="9">
        <v>1</v>
      </c>
      <c r="C170" s="9">
        <v>2</v>
      </c>
      <c r="D170" s="9">
        <v>4</v>
      </c>
      <c r="E170" s="9">
        <v>1</v>
      </c>
      <c r="F170" s="31">
        <v>4</v>
      </c>
      <c r="G170" s="32"/>
      <c r="H170" s="62" t="s">
        <v>193</v>
      </c>
      <c r="I170" s="62" t="s">
        <v>32</v>
      </c>
      <c r="J170" s="33">
        <v>0</v>
      </c>
      <c r="K170" s="23">
        <v>0</v>
      </c>
      <c r="L170" s="33">
        <v>0</v>
      </c>
      <c r="M170" s="33">
        <v>1</v>
      </c>
      <c r="N170" s="33">
        <v>0</v>
      </c>
      <c r="O170" s="33">
        <v>0</v>
      </c>
      <c r="P170" s="33">
        <f t="shared" si="21"/>
        <v>1</v>
      </c>
      <c r="Q170" s="33">
        <v>2019</v>
      </c>
    </row>
    <row r="171" spans="1:17" ht="52.5" customHeight="1">
      <c r="A171" s="9" t="s">
        <v>19</v>
      </c>
      <c r="B171" s="9">
        <v>1</v>
      </c>
      <c r="C171" s="9">
        <v>2</v>
      </c>
      <c r="D171" s="9">
        <v>4</v>
      </c>
      <c r="E171" s="9">
        <v>1</v>
      </c>
      <c r="F171" s="31">
        <v>5</v>
      </c>
      <c r="G171" s="46"/>
      <c r="H171" s="25" t="s">
        <v>134</v>
      </c>
      <c r="I171" s="25" t="s">
        <v>31</v>
      </c>
      <c r="J171" s="26">
        <f aca="true" t="shared" si="22" ref="J171:O171">SUM(J172:J173)</f>
        <v>883.9000000000001</v>
      </c>
      <c r="K171" s="26">
        <f t="shared" si="22"/>
        <v>2247.4</v>
      </c>
      <c r="L171" s="26">
        <f t="shared" si="22"/>
        <v>4965</v>
      </c>
      <c r="M171" s="26">
        <f t="shared" si="22"/>
        <v>1817.7</v>
      </c>
      <c r="N171" s="26">
        <f t="shared" si="22"/>
        <v>1596.5</v>
      </c>
      <c r="O171" s="26">
        <f t="shared" si="22"/>
        <v>1817.7</v>
      </c>
      <c r="P171" s="27">
        <f>SUM(J171:O171)</f>
        <v>13328.2</v>
      </c>
      <c r="Q171" s="28">
        <v>2021</v>
      </c>
    </row>
    <row r="172" spans="1:17" ht="21.75" customHeight="1">
      <c r="A172" s="9" t="s">
        <v>19</v>
      </c>
      <c r="B172" s="9">
        <v>1</v>
      </c>
      <c r="C172" s="9">
        <v>2</v>
      </c>
      <c r="D172" s="9">
        <v>4</v>
      </c>
      <c r="E172" s="9">
        <v>1</v>
      </c>
      <c r="F172" s="31">
        <v>5</v>
      </c>
      <c r="G172" s="46">
        <v>3</v>
      </c>
      <c r="H172" s="25" t="s">
        <v>22</v>
      </c>
      <c r="I172" s="25" t="s">
        <v>31</v>
      </c>
      <c r="J172" s="26">
        <v>251.8</v>
      </c>
      <c r="K172" s="26">
        <v>2247.4</v>
      </c>
      <c r="L172" s="26">
        <v>4965</v>
      </c>
      <c r="M172" s="26">
        <v>1817.7</v>
      </c>
      <c r="N172" s="26">
        <v>1596.5</v>
      </c>
      <c r="O172" s="26">
        <v>1817.7</v>
      </c>
      <c r="P172" s="27">
        <f>SUM(J172:O172)</f>
        <v>12696.100000000002</v>
      </c>
      <c r="Q172" s="28">
        <v>2021</v>
      </c>
    </row>
    <row r="173" spans="1:17" ht="20.25" customHeight="1">
      <c r="A173" s="9" t="s">
        <v>19</v>
      </c>
      <c r="B173" s="9">
        <v>1</v>
      </c>
      <c r="C173" s="9">
        <v>2</v>
      </c>
      <c r="D173" s="9">
        <v>4</v>
      </c>
      <c r="E173" s="9">
        <v>1</v>
      </c>
      <c r="F173" s="31">
        <v>5</v>
      </c>
      <c r="G173" s="46">
        <v>2</v>
      </c>
      <c r="H173" s="25" t="s">
        <v>23</v>
      </c>
      <c r="I173" s="25" t="s">
        <v>31</v>
      </c>
      <c r="J173" s="26">
        <v>632.1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7">
        <f>SUM(J173:O173)</f>
        <v>632.1</v>
      </c>
      <c r="Q173" s="28">
        <v>2016</v>
      </c>
    </row>
    <row r="174" spans="1:18" s="11" customFormat="1" ht="54" customHeight="1">
      <c r="A174" s="9" t="s">
        <v>19</v>
      </c>
      <c r="B174" s="9">
        <v>1</v>
      </c>
      <c r="C174" s="9">
        <v>2</v>
      </c>
      <c r="D174" s="9">
        <v>4</v>
      </c>
      <c r="E174" s="9">
        <v>1</v>
      </c>
      <c r="F174" s="31">
        <v>5</v>
      </c>
      <c r="G174" s="32"/>
      <c r="H174" s="29" t="s">
        <v>194</v>
      </c>
      <c r="I174" s="29" t="s">
        <v>97</v>
      </c>
      <c r="J174" s="33">
        <v>0</v>
      </c>
      <c r="K174" s="23">
        <v>50</v>
      </c>
      <c r="L174" s="33">
        <v>0</v>
      </c>
      <c r="M174" s="33">
        <v>0</v>
      </c>
      <c r="N174" s="33">
        <v>0</v>
      </c>
      <c r="O174" s="33">
        <v>0</v>
      </c>
      <c r="P174" s="33">
        <f t="shared" si="21"/>
        <v>50</v>
      </c>
      <c r="Q174" s="33">
        <v>2017</v>
      </c>
      <c r="R174" s="18"/>
    </row>
    <row r="175" spans="1:17" ht="51.75" customHeight="1">
      <c r="A175" s="9" t="s">
        <v>19</v>
      </c>
      <c r="B175" s="9">
        <v>1</v>
      </c>
      <c r="C175" s="9">
        <v>2</v>
      </c>
      <c r="D175" s="9">
        <v>4</v>
      </c>
      <c r="E175" s="9">
        <v>1</v>
      </c>
      <c r="F175" s="31">
        <v>5</v>
      </c>
      <c r="G175" s="32"/>
      <c r="H175" s="29" t="s">
        <v>195</v>
      </c>
      <c r="I175" s="29" t="s">
        <v>32</v>
      </c>
      <c r="J175" s="33">
        <v>0</v>
      </c>
      <c r="K175" s="23">
        <v>1</v>
      </c>
      <c r="L175" s="33">
        <v>0</v>
      </c>
      <c r="M175" s="33">
        <v>0</v>
      </c>
      <c r="N175" s="33">
        <v>0</v>
      </c>
      <c r="O175" s="33">
        <v>0</v>
      </c>
      <c r="P175" s="47">
        <f t="shared" si="21"/>
        <v>1</v>
      </c>
      <c r="Q175" s="33">
        <v>2017</v>
      </c>
    </row>
    <row r="176" spans="1:25" s="3" customFormat="1" ht="54" customHeight="1">
      <c r="A176" s="9" t="s">
        <v>19</v>
      </c>
      <c r="B176" s="9">
        <v>1</v>
      </c>
      <c r="C176" s="9">
        <v>2</v>
      </c>
      <c r="D176" s="9">
        <v>4</v>
      </c>
      <c r="E176" s="9">
        <v>1</v>
      </c>
      <c r="F176" s="31">
        <v>5</v>
      </c>
      <c r="G176" s="32"/>
      <c r="H176" s="29" t="s">
        <v>196</v>
      </c>
      <c r="I176" s="29" t="s">
        <v>32</v>
      </c>
      <c r="J176" s="33">
        <v>0</v>
      </c>
      <c r="K176" s="23">
        <v>1</v>
      </c>
      <c r="L176" s="33">
        <v>0</v>
      </c>
      <c r="M176" s="33">
        <v>0</v>
      </c>
      <c r="N176" s="33">
        <v>0</v>
      </c>
      <c r="O176" s="33">
        <v>0</v>
      </c>
      <c r="P176" s="33">
        <v>1</v>
      </c>
      <c r="Q176" s="33">
        <v>2017</v>
      </c>
      <c r="R176" s="15"/>
      <c r="S176" s="1"/>
      <c r="T176" s="1"/>
      <c r="U176" s="1"/>
      <c r="V176" s="1"/>
      <c r="W176" s="1"/>
      <c r="X176" s="1"/>
      <c r="Y176" s="1"/>
    </row>
    <row r="177" spans="1:25" s="3" customFormat="1" ht="54" customHeight="1">
      <c r="A177" s="9" t="s">
        <v>19</v>
      </c>
      <c r="B177" s="9">
        <v>1</v>
      </c>
      <c r="C177" s="9">
        <v>2</v>
      </c>
      <c r="D177" s="9">
        <v>4</v>
      </c>
      <c r="E177" s="9">
        <v>1</v>
      </c>
      <c r="F177" s="31">
        <v>5</v>
      </c>
      <c r="G177" s="32"/>
      <c r="H177" s="29" t="s">
        <v>197</v>
      </c>
      <c r="I177" s="29" t="s">
        <v>32</v>
      </c>
      <c r="J177" s="33">
        <v>0</v>
      </c>
      <c r="K177" s="23">
        <v>0</v>
      </c>
      <c r="L177" s="33">
        <v>2</v>
      </c>
      <c r="M177" s="33">
        <v>0</v>
      </c>
      <c r="N177" s="33">
        <v>0</v>
      </c>
      <c r="O177" s="33">
        <v>0</v>
      </c>
      <c r="P177" s="33">
        <f t="shared" si="21"/>
        <v>2</v>
      </c>
      <c r="Q177" s="33">
        <v>2018</v>
      </c>
      <c r="R177" s="15"/>
      <c r="S177" s="1"/>
      <c r="T177" s="1"/>
      <c r="U177" s="1"/>
      <c r="V177" s="1"/>
      <c r="W177" s="1"/>
      <c r="X177" s="1"/>
      <c r="Y177" s="1"/>
    </row>
    <row r="178" spans="1:25" s="3" customFormat="1" ht="47.25" customHeight="1">
      <c r="A178" s="9" t="s">
        <v>19</v>
      </c>
      <c r="B178" s="9">
        <v>1</v>
      </c>
      <c r="C178" s="9">
        <v>2</v>
      </c>
      <c r="D178" s="9">
        <v>4</v>
      </c>
      <c r="E178" s="9">
        <v>1</v>
      </c>
      <c r="F178" s="31">
        <v>5</v>
      </c>
      <c r="G178" s="49"/>
      <c r="H178" s="29" t="s">
        <v>198</v>
      </c>
      <c r="I178" s="29" t="s">
        <v>32</v>
      </c>
      <c r="J178" s="33">
        <v>0</v>
      </c>
      <c r="K178" s="23">
        <v>0</v>
      </c>
      <c r="L178" s="33">
        <v>8</v>
      </c>
      <c r="M178" s="33">
        <v>0</v>
      </c>
      <c r="N178" s="33">
        <v>0</v>
      </c>
      <c r="O178" s="33">
        <v>0</v>
      </c>
      <c r="P178" s="33">
        <f>SUM(J178:O178)</f>
        <v>8</v>
      </c>
      <c r="Q178" s="33">
        <v>2018</v>
      </c>
      <c r="R178" s="15"/>
      <c r="S178" s="1"/>
      <c r="T178" s="1"/>
      <c r="U178" s="1"/>
      <c r="V178" s="1"/>
      <c r="W178" s="1"/>
      <c r="X178" s="1"/>
      <c r="Y178" s="1"/>
    </row>
    <row r="179" spans="1:25" s="3" customFormat="1" ht="51.75" customHeight="1">
      <c r="A179" s="9" t="s">
        <v>19</v>
      </c>
      <c r="B179" s="9">
        <v>1</v>
      </c>
      <c r="C179" s="9">
        <v>2</v>
      </c>
      <c r="D179" s="9">
        <v>4</v>
      </c>
      <c r="E179" s="9">
        <v>1</v>
      </c>
      <c r="F179" s="31">
        <v>5</v>
      </c>
      <c r="G179" s="32"/>
      <c r="H179" s="29" t="s">
        <v>288</v>
      </c>
      <c r="I179" s="29" t="s">
        <v>32</v>
      </c>
      <c r="J179" s="33">
        <v>0</v>
      </c>
      <c r="K179" s="23">
        <v>0</v>
      </c>
      <c r="L179" s="33">
        <v>0</v>
      </c>
      <c r="M179" s="33">
        <v>1</v>
      </c>
      <c r="N179" s="33">
        <v>0</v>
      </c>
      <c r="O179" s="33">
        <v>1</v>
      </c>
      <c r="P179" s="33">
        <f t="shared" si="21"/>
        <v>2</v>
      </c>
      <c r="Q179" s="33">
        <v>2021</v>
      </c>
      <c r="R179" s="15"/>
      <c r="S179" s="1"/>
      <c r="T179" s="1"/>
      <c r="U179" s="1"/>
      <c r="V179" s="1"/>
      <c r="W179" s="1"/>
      <c r="X179" s="1"/>
      <c r="Y179" s="1"/>
    </row>
    <row r="180" spans="1:25" s="3" customFormat="1" ht="47.25" customHeight="1">
      <c r="A180" s="9" t="s">
        <v>19</v>
      </c>
      <c r="B180" s="9">
        <v>1</v>
      </c>
      <c r="C180" s="9">
        <v>2</v>
      </c>
      <c r="D180" s="9">
        <v>4</v>
      </c>
      <c r="E180" s="9">
        <v>1</v>
      </c>
      <c r="F180" s="31">
        <v>5</v>
      </c>
      <c r="G180" s="32"/>
      <c r="H180" s="29" t="s">
        <v>199</v>
      </c>
      <c r="I180" s="29" t="s">
        <v>147</v>
      </c>
      <c r="J180" s="33">
        <v>0</v>
      </c>
      <c r="K180" s="23">
        <v>800</v>
      </c>
      <c r="L180" s="33">
        <v>0</v>
      </c>
      <c r="M180" s="33">
        <v>0</v>
      </c>
      <c r="N180" s="33">
        <v>0</v>
      </c>
      <c r="O180" s="33">
        <v>0</v>
      </c>
      <c r="P180" s="33">
        <f t="shared" si="21"/>
        <v>800</v>
      </c>
      <c r="Q180" s="33">
        <v>2017</v>
      </c>
      <c r="R180" s="15"/>
      <c r="S180" s="1"/>
      <c r="T180" s="1"/>
      <c r="U180" s="1"/>
      <c r="V180" s="1"/>
      <c r="W180" s="1"/>
      <c r="X180" s="1"/>
      <c r="Y180" s="1"/>
    </row>
    <row r="181" spans="1:25" s="3" customFormat="1" ht="52.5" customHeight="1">
      <c r="A181" s="9" t="s">
        <v>19</v>
      </c>
      <c r="B181" s="9">
        <v>1</v>
      </c>
      <c r="C181" s="9">
        <v>2</v>
      </c>
      <c r="D181" s="9">
        <v>4</v>
      </c>
      <c r="E181" s="9">
        <v>1</v>
      </c>
      <c r="F181" s="31">
        <v>5</v>
      </c>
      <c r="G181" s="32"/>
      <c r="H181" s="29" t="s">
        <v>200</v>
      </c>
      <c r="I181" s="29" t="s">
        <v>32</v>
      </c>
      <c r="J181" s="33">
        <v>0</v>
      </c>
      <c r="K181" s="23">
        <v>0</v>
      </c>
      <c r="L181" s="33">
        <v>0</v>
      </c>
      <c r="M181" s="33">
        <v>0</v>
      </c>
      <c r="N181" s="33">
        <v>18</v>
      </c>
      <c r="O181" s="33">
        <v>0</v>
      </c>
      <c r="P181" s="33">
        <f t="shared" si="21"/>
        <v>18</v>
      </c>
      <c r="Q181" s="33">
        <v>2020</v>
      </c>
      <c r="R181" s="15"/>
      <c r="S181" s="1"/>
      <c r="T181" s="1"/>
      <c r="U181" s="1"/>
      <c r="V181" s="1"/>
      <c r="W181" s="1"/>
      <c r="X181" s="1"/>
      <c r="Y181" s="1"/>
    </row>
    <row r="182" spans="1:25" s="3" customFormat="1" ht="48" customHeight="1">
      <c r="A182" s="9" t="s">
        <v>19</v>
      </c>
      <c r="B182" s="9">
        <v>1</v>
      </c>
      <c r="C182" s="9">
        <v>2</v>
      </c>
      <c r="D182" s="9">
        <v>4</v>
      </c>
      <c r="E182" s="9">
        <v>1</v>
      </c>
      <c r="F182" s="31">
        <v>5</v>
      </c>
      <c r="G182" s="32"/>
      <c r="H182" s="29" t="s">
        <v>201</v>
      </c>
      <c r="I182" s="29" t="s">
        <v>146</v>
      </c>
      <c r="J182" s="33">
        <v>0</v>
      </c>
      <c r="K182" s="23">
        <v>0</v>
      </c>
      <c r="L182" s="33">
        <v>0</v>
      </c>
      <c r="M182" s="33">
        <v>0</v>
      </c>
      <c r="N182" s="33">
        <v>585</v>
      </c>
      <c r="O182" s="33">
        <v>0</v>
      </c>
      <c r="P182" s="33">
        <f t="shared" si="21"/>
        <v>585</v>
      </c>
      <c r="Q182" s="33">
        <v>2020</v>
      </c>
      <c r="R182" s="15"/>
      <c r="S182" s="1"/>
      <c r="T182" s="1"/>
      <c r="U182" s="1"/>
      <c r="V182" s="1"/>
      <c r="W182" s="1"/>
      <c r="X182" s="1"/>
      <c r="Y182" s="1"/>
    </row>
    <row r="183" spans="1:17" ht="52.5" customHeight="1">
      <c r="A183" s="9" t="s">
        <v>19</v>
      </c>
      <c r="B183" s="9">
        <v>1</v>
      </c>
      <c r="C183" s="9">
        <v>2</v>
      </c>
      <c r="D183" s="9">
        <v>4</v>
      </c>
      <c r="E183" s="9">
        <v>1</v>
      </c>
      <c r="F183" s="31">
        <v>5</v>
      </c>
      <c r="G183" s="32"/>
      <c r="H183" s="29" t="s">
        <v>202</v>
      </c>
      <c r="I183" s="29" t="s">
        <v>147</v>
      </c>
      <c r="J183" s="33">
        <v>0</v>
      </c>
      <c r="K183" s="23">
        <v>220</v>
      </c>
      <c r="L183" s="33">
        <v>0</v>
      </c>
      <c r="M183" s="33">
        <v>0</v>
      </c>
      <c r="N183" s="33">
        <v>0</v>
      </c>
      <c r="O183" s="33">
        <v>0</v>
      </c>
      <c r="P183" s="33">
        <f t="shared" si="21"/>
        <v>220</v>
      </c>
      <c r="Q183" s="33">
        <v>2017</v>
      </c>
    </row>
    <row r="184" spans="1:17" ht="50.25" customHeight="1">
      <c r="A184" s="9" t="s">
        <v>19</v>
      </c>
      <c r="B184" s="9">
        <v>1</v>
      </c>
      <c r="C184" s="9">
        <v>2</v>
      </c>
      <c r="D184" s="9">
        <v>4</v>
      </c>
      <c r="E184" s="9">
        <v>1</v>
      </c>
      <c r="F184" s="31">
        <v>5</v>
      </c>
      <c r="G184" s="32"/>
      <c r="H184" s="29" t="s">
        <v>203</v>
      </c>
      <c r="I184" s="29" t="s">
        <v>147</v>
      </c>
      <c r="J184" s="33">
        <v>0</v>
      </c>
      <c r="K184" s="23">
        <v>0</v>
      </c>
      <c r="L184" s="33">
        <v>100</v>
      </c>
      <c r="M184" s="33">
        <v>0</v>
      </c>
      <c r="N184" s="33">
        <v>0</v>
      </c>
      <c r="O184" s="33">
        <v>0</v>
      </c>
      <c r="P184" s="33">
        <f t="shared" si="21"/>
        <v>100</v>
      </c>
      <c r="Q184" s="33">
        <v>2018</v>
      </c>
    </row>
    <row r="185" spans="1:17" ht="49.5" customHeight="1">
      <c r="A185" s="9" t="s">
        <v>19</v>
      </c>
      <c r="B185" s="9">
        <v>1</v>
      </c>
      <c r="C185" s="9">
        <v>2</v>
      </c>
      <c r="D185" s="9">
        <v>4</v>
      </c>
      <c r="E185" s="9">
        <v>1</v>
      </c>
      <c r="F185" s="31">
        <v>5</v>
      </c>
      <c r="G185" s="32"/>
      <c r="H185" s="29" t="s">
        <v>228</v>
      </c>
      <c r="I185" s="29" t="s">
        <v>32</v>
      </c>
      <c r="J185" s="33">
        <v>1</v>
      </c>
      <c r="K185" s="2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f aca="true" t="shared" si="23" ref="P185:P190">SUM(J185:O185)</f>
        <v>1</v>
      </c>
      <c r="Q185" s="33">
        <v>2016</v>
      </c>
    </row>
    <row r="186" spans="1:17" ht="48" customHeight="1">
      <c r="A186" s="9" t="s">
        <v>19</v>
      </c>
      <c r="B186" s="9">
        <v>1</v>
      </c>
      <c r="C186" s="9">
        <v>2</v>
      </c>
      <c r="D186" s="9">
        <v>4</v>
      </c>
      <c r="E186" s="9">
        <v>1</v>
      </c>
      <c r="F186" s="31">
        <v>5</v>
      </c>
      <c r="G186" s="32"/>
      <c r="H186" s="29" t="s">
        <v>230</v>
      </c>
      <c r="I186" s="29" t="s">
        <v>32</v>
      </c>
      <c r="J186" s="33">
        <v>1</v>
      </c>
      <c r="K186" s="2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f t="shared" si="23"/>
        <v>1</v>
      </c>
      <c r="Q186" s="33">
        <v>2016</v>
      </c>
    </row>
    <row r="187" spans="1:18" s="24" customFormat="1" ht="49.5" customHeight="1">
      <c r="A187" s="9" t="s">
        <v>19</v>
      </c>
      <c r="B187" s="9">
        <v>1</v>
      </c>
      <c r="C187" s="9">
        <v>2</v>
      </c>
      <c r="D187" s="9">
        <v>4</v>
      </c>
      <c r="E187" s="9">
        <v>1</v>
      </c>
      <c r="F187" s="31">
        <v>5</v>
      </c>
      <c r="G187" s="32"/>
      <c r="H187" s="29" t="s">
        <v>231</v>
      </c>
      <c r="I187" s="29" t="s">
        <v>32</v>
      </c>
      <c r="J187" s="33">
        <v>1</v>
      </c>
      <c r="K187" s="2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f t="shared" si="23"/>
        <v>1</v>
      </c>
      <c r="Q187" s="33">
        <v>2016</v>
      </c>
      <c r="R187" s="15"/>
    </row>
    <row r="188" spans="1:17" ht="51.75" customHeight="1">
      <c r="A188" s="9" t="s">
        <v>19</v>
      </c>
      <c r="B188" s="9">
        <v>1</v>
      </c>
      <c r="C188" s="9">
        <v>2</v>
      </c>
      <c r="D188" s="9">
        <v>4</v>
      </c>
      <c r="E188" s="9">
        <v>1</v>
      </c>
      <c r="F188" s="31">
        <v>6</v>
      </c>
      <c r="G188" s="46"/>
      <c r="H188" s="25" t="s">
        <v>135</v>
      </c>
      <c r="I188" s="25" t="s">
        <v>31</v>
      </c>
      <c r="J188" s="122">
        <f aca="true" t="shared" si="24" ref="J188:O188">SUM(J189:J190)</f>
        <v>2094.4</v>
      </c>
      <c r="K188" s="26">
        <f t="shared" si="24"/>
        <v>10576.9</v>
      </c>
      <c r="L188" s="26">
        <f t="shared" si="24"/>
        <v>2805.9</v>
      </c>
      <c r="M188" s="26">
        <f t="shared" si="24"/>
        <v>0</v>
      </c>
      <c r="N188" s="26">
        <f t="shared" si="24"/>
        <v>0</v>
      </c>
      <c r="O188" s="26">
        <f t="shared" si="24"/>
        <v>0</v>
      </c>
      <c r="P188" s="26">
        <f t="shared" si="23"/>
        <v>15477.199999999999</v>
      </c>
      <c r="Q188" s="28">
        <v>2018</v>
      </c>
    </row>
    <row r="189" spans="1:17" ht="25.5" customHeight="1">
      <c r="A189" s="9" t="s">
        <v>19</v>
      </c>
      <c r="B189" s="9">
        <v>1</v>
      </c>
      <c r="C189" s="9">
        <v>2</v>
      </c>
      <c r="D189" s="9">
        <v>4</v>
      </c>
      <c r="E189" s="9">
        <v>1</v>
      </c>
      <c r="F189" s="31">
        <v>6</v>
      </c>
      <c r="G189" s="46">
        <v>3</v>
      </c>
      <c r="H189" s="25" t="s">
        <v>22</v>
      </c>
      <c r="I189" s="25" t="s">
        <v>31</v>
      </c>
      <c r="J189" s="122">
        <v>1094.4</v>
      </c>
      <c r="K189" s="26">
        <v>10576.9</v>
      </c>
      <c r="L189" s="26">
        <v>2805.9</v>
      </c>
      <c r="M189" s="26">
        <v>0</v>
      </c>
      <c r="N189" s="26">
        <v>0</v>
      </c>
      <c r="O189" s="26">
        <v>0</v>
      </c>
      <c r="P189" s="26">
        <f t="shared" si="23"/>
        <v>14477.199999999999</v>
      </c>
      <c r="Q189" s="28">
        <v>2021</v>
      </c>
    </row>
    <row r="190" spans="1:17" ht="24.75" customHeight="1">
      <c r="A190" s="9" t="s">
        <v>19</v>
      </c>
      <c r="B190" s="9">
        <v>1</v>
      </c>
      <c r="C190" s="9">
        <v>2</v>
      </c>
      <c r="D190" s="9">
        <v>4</v>
      </c>
      <c r="E190" s="9">
        <v>1</v>
      </c>
      <c r="F190" s="31">
        <v>6</v>
      </c>
      <c r="G190" s="46">
        <v>2</v>
      </c>
      <c r="H190" s="25" t="s">
        <v>23</v>
      </c>
      <c r="I190" s="25" t="s">
        <v>31</v>
      </c>
      <c r="J190" s="122">
        <v>1000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f t="shared" si="23"/>
        <v>1000</v>
      </c>
      <c r="Q190" s="28">
        <v>2016</v>
      </c>
    </row>
    <row r="191" spans="1:17" ht="51" customHeight="1">
      <c r="A191" s="9" t="s">
        <v>19</v>
      </c>
      <c r="B191" s="9">
        <v>1</v>
      </c>
      <c r="C191" s="9">
        <v>2</v>
      </c>
      <c r="D191" s="9">
        <v>4</v>
      </c>
      <c r="E191" s="9">
        <v>1</v>
      </c>
      <c r="F191" s="31">
        <v>6</v>
      </c>
      <c r="G191" s="32"/>
      <c r="H191" s="29" t="s">
        <v>204</v>
      </c>
      <c r="I191" s="29" t="s">
        <v>147</v>
      </c>
      <c r="J191" s="48">
        <v>0</v>
      </c>
      <c r="K191" s="48">
        <v>6626</v>
      </c>
      <c r="L191" s="48">
        <v>2208.5</v>
      </c>
      <c r="M191" s="48">
        <v>0</v>
      </c>
      <c r="N191" s="48">
        <v>0</v>
      </c>
      <c r="O191" s="48">
        <v>0</v>
      </c>
      <c r="P191" s="48">
        <v>8834.5</v>
      </c>
      <c r="Q191" s="33">
        <v>2018</v>
      </c>
    </row>
    <row r="192" spans="1:17" ht="45" customHeight="1">
      <c r="A192" s="9" t="s">
        <v>19</v>
      </c>
      <c r="B192" s="9">
        <v>1</v>
      </c>
      <c r="C192" s="9">
        <v>2</v>
      </c>
      <c r="D192" s="9">
        <v>4</v>
      </c>
      <c r="E192" s="9">
        <v>1</v>
      </c>
      <c r="F192" s="31">
        <v>6</v>
      </c>
      <c r="G192" s="32"/>
      <c r="H192" s="29" t="s">
        <v>205</v>
      </c>
      <c r="I192" s="29" t="s">
        <v>32</v>
      </c>
      <c r="J192" s="33">
        <v>0</v>
      </c>
      <c r="K192" s="23">
        <v>66</v>
      </c>
      <c r="L192" s="33">
        <v>0</v>
      </c>
      <c r="M192" s="33">
        <v>0</v>
      </c>
      <c r="N192" s="33">
        <v>0</v>
      </c>
      <c r="O192" s="33">
        <v>0</v>
      </c>
      <c r="P192" s="33">
        <v>66</v>
      </c>
      <c r="Q192" s="33">
        <v>2017</v>
      </c>
    </row>
    <row r="193" spans="1:17" ht="50.25" customHeight="1">
      <c r="A193" s="9" t="s">
        <v>19</v>
      </c>
      <c r="B193" s="9">
        <v>1</v>
      </c>
      <c r="C193" s="9">
        <v>2</v>
      </c>
      <c r="D193" s="9">
        <v>4</v>
      </c>
      <c r="E193" s="9">
        <v>1</v>
      </c>
      <c r="F193" s="31">
        <v>6</v>
      </c>
      <c r="G193" s="32"/>
      <c r="H193" s="29" t="s">
        <v>225</v>
      </c>
      <c r="I193" s="29" t="s">
        <v>147</v>
      </c>
      <c r="J193" s="33">
        <v>0</v>
      </c>
      <c r="K193" s="23">
        <v>1000</v>
      </c>
      <c r="L193" s="33">
        <v>0</v>
      </c>
      <c r="M193" s="33">
        <v>0</v>
      </c>
      <c r="N193" s="33">
        <v>0</v>
      </c>
      <c r="O193" s="33">
        <v>0</v>
      </c>
      <c r="P193" s="33">
        <v>1000</v>
      </c>
      <c r="Q193" s="33">
        <v>2017</v>
      </c>
    </row>
    <row r="194" spans="1:17" ht="51" customHeight="1">
      <c r="A194" s="9" t="s">
        <v>19</v>
      </c>
      <c r="B194" s="9">
        <v>1</v>
      </c>
      <c r="C194" s="9">
        <v>2</v>
      </c>
      <c r="D194" s="9">
        <v>4</v>
      </c>
      <c r="E194" s="9">
        <v>1</v>
      </c>
      <c r="F194" s="31">
        <v>6</v>
      </c>
      <c r="G194" s="32"/>
      <c r="H194" s="29" t="s">
        <v>253</v>
      </c>
      <c r="I194" s="29" t="s">
        <v>32</v>
      </c>
      <c r="J194" s="33">
        <v>1</v>
      </c>
      <c r="K194" s="2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f>SUM(J194:O194)</f>
        <v>1</v>
      </c>
      <c r="Q194" s="33">
        <v>2016</v>
      </c>
    </row>
    <row r="195" spans="1:17" ht="46.5" customHeight="1">
      <c r="A195" s="9" t="s">
        <v>19</v>
      </c>
      <c r="B195" s="9">
        <v>1</v>
      </c>
      <c r="C195" s="9">
        <v>2</v>
      </c>
      <c r="D195" s="9">
        <v>4</v>
      </c>
      <c r="E195" s="9">
        <v>1</v>
      </c>
      <c r="F195" s="31">
        <v>6</v>
      </c>
      <c r="G195" s="32"/>
      <c r="H195" s="29" t="s">
        <v>229</v>
      </c>
      <c r="I195" s="29" t="s">
        <v>32</v>
      </c>
      <c r="J195" s="33">
        <v>4</v>
      </c>
      <c r="K195" s="2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f>SUM(J195:O195)</f>
        <v>4</v>
      </c>
      <c r="Q195" s="33">
        <v>2016</v>
      </c>
    </row>
    <row r="196" spans="1:18" s="24" customFormat="1" ht="46.5" customHeight="1">
      <c r="A196" s="9" t="s">
        <v>19</v>
      </c>
      <c r="B196" s="9">
        <v>1</v>
      </c>
      <c r="C196" s="9">
        <v>2</v>
      </c>
      <c r="D196" s="9">
        <v>4</v>
      </c>
      <c r="E196" s="9">
        <v>1</v>
      </c>
      <c r="F196" s="31">
        <v>6</v>
      </c>
      <c r="G196" s="32"/>
      <c r="H196" s="29" t="s">
        <v>233</v>
      </c>
      <c r="I196" s="29" t="s">
        <v>28</v>
      </c>
      <c r="J196" s="33">
        <v>100</v>
      </c>
      <c r="K196" s="2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f>SUM(J196:O196)</f>
        <v>100</v>
      </c>
      <c r="Q196" s="33">
        <v>2016</v>
      </c>
      <c r="R196" s="15"/>
    </row>
    <row r="197" spans="1:18" s="24" customFormat="1" ht="50.25" customHeight="1">
      <c r="A197" s="9" t="s">
        <v>19</v>
      </c>
      <c r="B197" s="9">
        <v>1</v>
      </c>
      <c r="C197" s="9">
        <v>2</v>
      </c>
      <c r="D197" s="9">
        <v>4</v>
      </c>
      <c r="E197" s="9">
        <v>1</v>
      </c>
      <c r="F197" s="31">
        <v>6</v>
      </c>
      <c r="G197" s="92"/>
      <c r="H197" s="29" t="s">
        <v>297</v>
      </c>
      <c r="I197" s="29" t="s">
        <v>32</v>
      </c>
      <c r="J197" s="119">
        <v>50</v>
      </c>
      <c r="K197" s="23">
        <v>0</v>
      </c>
      <c r="L197" s="119">
        <v>0</v>
      </c>
      <c r="M197" s="119">
        <v>0</v>
      </c>
      <c r="N197" s="119">
        <v>0</v>
      </c>
      <c r="O197" s="119">
        <v>0</v>
      </c>
      <c r="P197" s="119">
        <v>50</v>
      </c>
      <c r="Q197" s="119">
        <v>2016</v>
      </c>
      <c r="R197" s="15"/>
    </row>
    <row r="198" spans="1:18" s="24" customFormat="1" ht="81" customHeight="1">
      <c r="A198" s="9" t="s">
        <v>19</v>
      </c>
      <c r="B198" s="9">
        <v>1</v>
      </c>
      <c r="C198" s="9">
        <v>2</v>
      </c>
      <c r="D198" s="9">
        <v>4</v>
      </c>
      <c r="E198" s="9">
        <v>1</v>
      </c>
      <c r="F198" s="31">
        <v>6</v>
      </c>
      <c r="G198" s="118"/>
      <c r="H198" s="120" t="s">
        <v>304</v>
      </c>
      <c r="I198" s="120" t="s">
        <v>32</v>
      </c>
      <c r="J198" s="121">
        <v>15</v>
      </c>
      <c r="K198" s="121">
        <v>0</v>
      </c>
      <c r="L198" s="121">
        <v>0</v>
      </c>
      <c r="M198" s="121">
        <v>0</v>
      </c>
      <c r="N198" s="121">
        <v>0</v>
      </c>
      <c r="O198" s="121">
        <v>0</v>
      </c>
      <c r="P198" s="121">
        <f>SUM(J198:O198)</f>
        <v>15</v>
      </c>
      <c r="Q198" s="121">
        <v>2016</v>
      </c>
      <c r="R198" s="15"/>
    </row>
    <row r="199" spans="1:18" s="24" customFormat="1" ht="72" customHeight="1">
      <c r="A199" s="9" t="s">
        <v>19</v>
      </c>
      <c r="B199" s="9">
        <v>1</v>
      </c>
      <c r="C199" s="9">
        <v>2</v>
      </c>
      <c r="D199" s="9">
        <v>4</v>
      </c>
      <c r="E199" s="9">
        <v>1</v>
      </c>
      <c r="F199" s="31">
        <v>6</v>
      </c>
      <c r="G199" s="118"/>
      <c r="H199" s="120" t="s">
        <v>305</v>
      </c>
      <c r="I199" s="120" t="s">
        <v>32</v>
      </c>
      <c r="J199" s="121">
        <v>3</v>
      </c>
      <c r="K199" s="121">
        <v>0</v>
      </c>
      <c r="L199" s="121">
        <v>0</v>
      </c>
      <c r="M199" s="121">
        <v>0</v>
      </c>
      <c r="N199" s="121">
        <v>0</v>
      </c>
      <c r="O199" s="121">
        <v>0</v>
      </c>
      <c r="P199" s="121">
        <f>SUM(J199:O199)</f>
        <v>3</v>
      </c>
      <c r="Q199" s="121">
        <v>2016</v>
      </c>
      <c r="R199" s="15"/>
    </row>
    <row r="200" spans="1:17" ht="47.25" customHeight="1">
      <c r="A200" s="9" t="s">
        <v>19</v>
      </c>
      <c r="B200" s="9">
        <v>1</v>
      </c>
      <c r="C200" s="9">
        <v>2</v>
      </c>
      <c r="D200" s="9">
        <v>4</v>
      </c>
      <c r="E200" s="9">
        <v>1</v>
      </c>
      <c r="F200" s="31">
        <v>7</v>
      </c>
      <c r="G200" s="46">
        <v>3</v>
      </c>
      <c r="H200" s="25" t="s">
        <v>298</v>
      </c>
      <c r="I200" s="25" t="s">
        <v>31</v>
      </c>
      <c r="J200" s="26">
        <v>0</v>
      </c>
      <c r="K200" s="26">
        <v>300</v>
      </c>
      <c r="L200" s="26">
        <v>0</v>
      </c>
      <c r="M200" s="26">
        <v>7000</v>
      </c>
      <c r="N200" s="26">
        <v>0</v>
      </c>
      <c r="O200" s="26">
        <v>6003.7</v>
      </c>
      <c r="P200" s="26">
        <f>SUM(J200:O200)</f>
        <v>13303.7</v>
      </c>
      <c r="Q200" s="28">
        <v>2021</v>
      </c>
    </row>
    <row r="201" spans="1:17" ht="69" customHeight="1">
      <c r="A201" s="9" t="s">
        <v>19</v>
      </c>
      <c r="B201" s="9">
        <v>1</v>
      </c>
      <c r="C201" s="9">
        <v>2</v>
      </c>
      <c r="D201" s="9">
        <v>4</v>
      </c>
      <c r="E201" s="9">
        <v>1</v>
      </c>
      <c r="F201" s="31">
        <v>7</v>
      </c>
      <c r="G201" s="32"/>
      <c r="H201" s="29" t="s">
        <v>227</v>
      </c>
      <c r="I201" s="29" t="s">
        <v>32</v>
      </c>
      <c r="J201" s="33">
        <v>0</v>
      </c>
      <c r="K201" s="33">
        <v>1</v>
      </c>
      <c r="L201" s="33">
        <v>0</v>
      </c>
      <c r="M201" s="33">
        <v>0</v>
      </c>
      <c r="N201" s="33">
        <v>0</v>
      </c>
      <c r="O201" s="33">
        <v>0</v>
      </c>
      <c r="P201" s="33">
        <v>1</v>
      </c>
      <c r="Q201" s="33">
        <v>2017</v>
      </c>
    </row>
    <row r="202" spans="1:17" ht="66.75" customHeight="1">
      <c r="A202" s="9" t="s">
        <v>19</v>
      </c>
      <c r="B202" s="9">
        <v>1</v>
      </c>
      <c r="C202" s="9">
        <v>2</v>
      </c>
      <c r="D202" s="9">
        <v>4</v>
      </c>
      <c r="E202" s="9">
        <v>1</v>
      </c>
      <c r="F202" s="31">
        <v>7</v>
      </c>
      <c r="G202" s="32"/>
      <c r="H202" s="29" t="s">
        <v>259</v>
      </c>
      <c r="I202" s="29" t="s">
        <v>32</v>
      </c>
      <c r="J202" s="33">
        <v>0</v>
      </c>
      <c r="K202" s="33">
        <v>0</v>
      </c>
      <c r="L202" s="33">
        <v>0</v>
      </c>
      <c r="M202" s="33">
        <v>1</v>
      </c>
      <c r="N202" s="33">
        <v>0</v>
      </c>
      <c r="O202" s="33">
        <v>0</v>
      </c>
      <c r="P202" s="33">
        <v>1</v>
      </c>
      <c r="Q202" s="33">
        <v>2019</v>
      </c>
    </row>
    <row r="203" spans="1:17" ht="63.75" customHeight="1">
      <c r="A203" s="9" t="s">
        <v>19</v>
      </c>
      <c r="B203" s="9">
        <v>1</v>
      </c>
      <c r="C203" s="9">
        <v>2</v>
      </c>
      <c r="D203" s="9">
        <v>4</v>
      </c>
      <c r="E203" s="9">
        <v>1</v>
      </c>
      <c r="F203" s="31">
        <v>7</v>
      </c>
      <c r="G203" s="32"/>
      <c r="H203" s="29" t="s">
        <v>299</v>
      </c>
      <c r="I203" s="29" t="s">
        <v>32</v>
      </c>
      <c r="J203" s="33">
        <v>0</v>
      </c>
      <c r="K203" s="23">
        <v>0</v>
      </c>
      <c r="L203" s="33">
        <v>0</v>
      </c>
      <c r="M203" s="33">
        <v>0</v>
      </c>
      <c r="N203" s="33">
        <v>0</v>
      </c>
      <c r="O203" s="33">
        <v>1</v>
      </c>
      <c r="P203" s="33">
        <v>1</v>
      </c>
      <c r="Q203" s="33">
        <v>2021</v>
      </c>
    </row>
    <row r="204" spans="1:17" ht="66" customHeight="1">
      <c r="A204" s="9" t="s">
        <v>19</v>
      </c>
      <c r="B204" s="9">
        <v>1</v>
      </c>
      <c r="C204" s="9">
        <v>2</v>
      </c>
      <c r="D204" s="9">
        <v>4</v>
      </c>
      <c r="E204" s="9">
        <v>1</v>
      </c>
      <c r="F204" s="31">
        <v>8</v>
      </c>
      <c r="G204" s="31">
        <v>3</v>
      </c>
      <c r="H204" s="25" t="s">
        <v>150</v>
      </c>
      <c r="I204" s="25" t="s">
        <v>31</v>
      </c>
      <c r="J204" s="26">
        <v>0</v>
      </c>
      <c r="K204" s="26">
        <v>1075.8</v>
      </c>
      <c r="L204" s="26">
        <v>0</v>
      </c>
      <c r="M204" s="26">
        <v>500</v>
      </c>
      <c r="N204" s="26">
        <v>500</v>
      </c>
      <c r="O204" s="26">
        <v>0</v>
      </c>
      <c r="P204" s="27">
        <v>2075.8</v>
      </c>
      <c r="Q204" s="28">
        <v>2020</v>
      </c>
    </row>
    <row r="205" spans="1:17" ht="47.25" customHeight="1">
      <c r="A205" s="9" t="s">
        <v>19</v>
      </c>
      <c r="B205" s="9">
        <v>1</v>
      </c>
      <c r="C205" s="9">
        <v>2</v>
      </c>
      <c r="D205" s="9">
        <v>4</v>
      </c>
      <c r="E205" s="9">
        <v>1</v>
      </c>
      <c r="F205" s="31">
        <v>8</v>
      </c>
      <c r="G205" s="32"/>
      <c r="H205" s="29" t="s">
        <v>289</v>
      </c>
      <c r="I205" s="29" t="s">
        <v>32</v>
      </c>
      <c r="J205" s="33">
        <v>0</v>
      </c>
      <c r="K205" s="23">
        <v>0</v>
      </c>
      <c r="L205" s="33">
        <v>0</v>
      </c>
      <c r="M205" s="33">
        <v>1</v>
      </c>
      <c r="N205" s="33">
        <v>1</v>
      </c>
      <c r="O205" s="33">
        <v>0</v>
      </c>
      <c r="P205" s="33">
        <f>SUM(J205:O205)</f>
        <v>2</v>
      </c>
      <c r="Q205" s="33">
        <v>2020</v>
      </c>
    </row>
    <row r="206" spans="1:17" ht="68.25" customHeight="1">
      <c r="A206" s="9" t="s">
        <v>19</v>
      </c>
      <c r="B206" s="9">
        <v>1</v>
      </c>
      <c r="C206" s="9">
        <v>2</v>
      </c>
      <c r="D206" s="9">
        <v>4</v>
      </c>
      <c r="E206" s="9">
        <v>1</v>
      </c>
      <c r="F206" s="31">
        <v>8</v>
      </c>
      <c r="G206" s="49"/>
      <c r="H206" s="29" t="s">
        <v>226</v>
      </c>
      <c r="I206" s="29" t="s">
        <v>32</v>
      </c>
      <c r="J206" s="33">
        <v>0</v>
      </c>
      <c r="K206" s="23">
        <v>1</v>
      </c>
      <c r="L206" s="33">
        <v>0</v>
      </c>
      <c r="M206" s="33">
        <v>0</v>
      </c>
      <c r="N206" s="33">
        <v>0</v>
      </c>
      <c r="O206" s="33">
        <v>0</v>
      </c>
      <c r="P206" s="33">
        <f>SUM(J206:O206)</f>
        <v>1</v>
      </c>
      <c r="Q206" s="33">
        <v>2017</v>
      </c>
    </row>
    <row r="207" spans="1:17" ht="37.5" customHeight="1">
      <c r="A207" s="9" t="s">
        <v>19</v>
      </c>
      <c r="B207" s="9">
        <v>1</v>
      </c>
      <c r="C207" s="9">
        <v>2</v>
      </c>
      <c r="D207" s="9">
        <v>4</v>
      </c>
      <c r="E207" s="9">
        <v>1</v>
      </c>
      <c r="F207" s="31">
        <v>9</v>
      </c>
      <c r="G207" s="46">
        <v>3</v>
      </c>
      <c r="H207" s="25" t="s">
        <v>166</v>
      </c>
      <c r="I207" s="25" t="s">
        <v>37</v>
      </c>
      <c r="J207" s="27">
        <v>100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f>SUM(J207:O207)</f>
        <v>100</v>
      </c>
      <c r="Q207" s="28">
        <v>2016</v>
      </c>
    </row>
    <row r="208" spans="1:17" ht="47.25" customHeight="1">
      <c r="A208" s="9" t="s">
        <v>19</v>
      </c>
      <c r="B208" s="9">
        <v>1</v>
      </c>
      <c r="C208" s="9">
        <v>2</v>
      </c>
      <c r="D208" s="9">
        <v>4</v>
      </c>
      <c r="E208" s="9">
        <v>1</v>
      </c>
      <c r="F208" s="31">
        <v>9</v>
      </c>
      <c r="G208" s="32"/>
      <c r="H208" s="29" t="s">
        <v>281</v>
      </c>
      <c r="I208" s="29" t="s">
        <v>32</v>
      </c>
      <c r="J208" s="28">
        <v>2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3">
        <v>2</v>
      </c>
      <c r="Q208" s="33">
        <v>2016</v>
      </c>
    </row>
    <row r="209" spans="1:17" ht="80.25" customHeight="1">
      <c r="A209" s="9" t="s">
        <v>19</v>
      </c>
      <c r="B209" s="9">
        <v>1</v>
      </c>
      <c r="C209" s="9">
        <v>2</v>
      </c>
      <c r="D209" s="9">
        <v>4</v>
      </c>
      <c r="E209" s="9">
        <v>2</v>
      </c>
      <c r="F209" s="31">
        <v>0</v>
      </c>
      <c r="G209" s="46">
        <v>3</v>
      </c>
      <c r="H209" s="25" t="s">
        <v>151</v>
      </c>
      <c r="I209" s="25" t="s">
        <v>21</v>
      </c>
      <c r="J209" s="27">
        <v>613</v>
      </c>
      <c r="K209" s="27">
        <v>352.5</v>
      </c>
      <c r="L209" s="27">
        <v>352.5</v>
      </c>
      <c r="M209" s="27">
        <v>580</v>
      </c>
      <c r="N209" s="27">
        <v>560</v>
      </c>
      <c r="O209" s="27">
        <v>580</v>
      </c>
      <c r="P209" s="27">
        <f aca="true" t="shared" si="25" ref="P209:P216">SUM(J209:O209)</f>
        <v>3038</v>
      </c>
      <c r="Q209" s="28">
        <v>2021</v>
      </c>
    </row>
    <row r="210" spans="1:17" ht="111.75" customHeight="1">
      <c r="A210" s="9" t="s">
        <v>19</v>
      </c>
      <c r="B210" s="9">
        <v>1</v>
      </c>
      <c r="C210" s="9">
        <v>2</v>
      </c>
      <c r="D210" s="9">
        <v>4</v>
      </c>
      <c r="E210" s="9">
        <v>2</v>
      </c>
      <c r="F210" s="31">
        <v>0</v>
      </c>
      <c r="G210" s="32"/>
      <c r="H210" s="29" t="s">
        <v>98</v>
      </c>
      <c r="I210" s="29" t="s">
        <v>32</v>
      </c>
      <c r="J210" s="23">
        <v>42</v>
      </c>
      <c r="K210" s="23">
        <v>75</v>
      </c>
      <c r="L210" s="23">
        <v>76</v>
      </c>
      <c r="M210" s="23">
        <v>75</v>
      </c>
      <c r="N210" s="23">
        <v>76</v>
      </c>
      <c r="O210" s="23">
        <v>75</v>
      </c>
      <c r="P210" s="23">
        <f t="shared" si="25"/>
        <v>419</v>
      </c>
      <c r="Q210" s="33">
        <v>2021</v>
      </c>
    </row>
    <row r="211" spans="1:17" ht="84.75" customHeight="1">
      <c r="A211" s="9" t="s">
        <v>19</v>
      </c>
      <c r="B211" s="9">
        <v>1</v>
      </c>
      <c r="C211" s="9">
        <v>2</v>
      </c>
      <c r="D211" s="9">
        <v>4</v>
      </c>
      <c r="E211" s="9">
        <v>2</v>
      </c>
      <c r="F211" s="9">
        <v>1</v>
      </c>
      <c r="G211" s="70">
        <v>3</v>
      </c>
      <c r="H211" s="73" t="s">
        <v>269</v>
      </c>
      <c r="I211" s="73" t="s">
        <v>31</v>
      </c>
      <c r="J211" s="72">
        <v>494.9</v>
      </c>
      <c r="K211" s="72">
        <v>0</v>
      </c>
      <c r="L211" s="72">
        <v>0</v>
      </c>
      <c r="M211" s="72">
        <v>0</v>
      </c>
      <c r="N211" s="72">
        <v>0</v>
      </c>
      <c r="O211" s="72">
        <v>0</v>
      </c>
      <c r="P211" s="51">
        <f t="shared" si="25"/>
        <v>494.9</v>
      </c>
      <c r="Q211" s="28">
        <v>2016</v>
      </c>
    </row>
    <row r="212" spans="1:17" ht="69" customHeight="1">
      <c r="A212" s="9" t="s">
        <v>19</v>
      </c>
      <c r="B212" s="9">
        <v>1</v>
      </c>
      <c r="C212" s="9">
        <v>2</v>
      </c>
      <c r="D212" s="9">
        <v>4</v>
      </c>
      <c r="E212" s="9">
        <v>2</v>
      </c>
      <c r="F212" s="9">
        <v>1</v>
      </c>
      <c r="G212" s="70"/>
      <c r="H212" s="74" t="s">
        <v>270</v>
      </c>
      <c r="I212" s="74" t="s">
        <v>31</v>
      </c>
      <c r="J212" s="78">
        <v>29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23">
        <f t="shared" si="25"/>
        <v>29</v>
      </c>
      <c r="Q212" s="71">
        <v>2016</v>
      </c>
    </row>
    <row r="213" spans="1:17" ht="48.75" customHeight="1">
      <c r="A213" s="9" t="s">
        <v>19</v>
      </c>
      <c r="B213" s="9">
        <v>1</v>
      </c>
      <c r="C213" s="9">
        <v>2</v>
      </c>
      <c r="D213" s="9">
        <v>4</v>
      </c>
      <c r="E213" s="9">
        <v>2</v>
      </c>
      <c r="F213" s="9">
        <v>2</v>
      </c>
      <c r="G213" s="70">
        <v>3</v>
      </c>
      <c r="H213" s="73" t="s">
        <v>263</v>
      </c>
      <c r="I213" s="73" t="s">
        <v>31</v>
      </c>
      <c r="J213" s="72">
        <f aca="true" t="shared" si="26" ref="J213:O213">J214+J215</f>
        <v>214</v>
      </c>
      <c r="K213" s="72">
        <f t="shared" si="26"/>
        <v>0</v>
      </c>
      <c r="L213" s="72">
        <f t="shared" si="26"/>
        <v>0</v>
      </c>
      <c r="M213" s="72">
        <f t="shared" si="26"/>
        <v>0</v>
      </c>
      <c r="N213" s="72">
        <f t="shared" si="26"/>
        <v>0</v>
      </c>
      <c r="O213" s="72">
        <f t="shared" si="26"/>
        <v>0</v>
      </c>
      <c r="P213" s="27">
        <f t="shared" si="25"/>
        <v>214</v>
      </c>
      <c r="Q213" s="28">
        <v>2016</v>
      </c>
    </row>
    <row r="214" spans="1:17" ht="21" customHeight="1">
      <c r="A214" s="9" t="s">
        <v>19</v>
      </c>
      <c r="B214" s="9">
        <v>1</v>
      </c>
      <c r="C214" s="31">
        <v>2</v>
      </c>
      <c r="D214" s="31">
        <v>4</v>
      </c>
      <c r="E214" s="31">
        <v>2</v>
      </c>
      <c r="F214" s="31">
        <v>2</v>
      </c>
      <c r="G214" s="118">
        <v>3</v>
      </c>
      <c r="H214" s="25" t="s">
        <v>22</v>
      </c>
      <c r="I214" s="25" t="s">
        <v>31</v>
      </c>
      <c r="J214" s="26">
        <v>21.4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47">
        <f>SUM(J214:O214)</f>
        <v>21.4</v>
      </c>
      <c r="Q214" s="93">
        <v>2016</v>
      </c>
    </row>
    <row r="215" spans="1:17" ht="21.75" customHeight="1">
      <c r="A215" s="9" t="s">
        <v>19</v>
      </c>
      <c r="B215" s="9">
        <v>1</v>
      </c>
      <c r="C215" s="31">
        <v>2</v>
      </c>
      <c r="D215" s="31">
        <v>4</v>
      </c>
      <c r="E215" s="31">
        <v>2</v>
      </c>
      <c r="F215" s="31">
        <v>2</v>
      </c>
      <c r="G215" s="118">
        <v>2</v>
      </c>
      <c r="H215" s="25" t="s">
        <v>23</v>
      </c>
      <c r="I215" s="25" t="s">
        <v>31</v>
      </c>
      <c r="J215" s="26">
        <v>192.6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47">
        <f>SUM(J215:O215)</f>
        <v>192.6</v>
      </c>
      <c r="Q215" s="93">
        <v>2016</v>
      </c>
    </row>
    <row r="216" spans="1:17" ht="54.75" customHeight="1">
      <c r="A216" s="9" t="s">
        <v>19</v>
      </c>
      <c r="B216" s="9">
        <v>1</v>
      </c>
      <c r="C216" s="9">
        <v>2</v>
      </c>
      <c r="D216" s="9">
        <v>4</v>
      </c>
      <c r="E216" s="9">
        <v>2</v>
      </c>
      <c r="F216" s="9">
        <v>2</v>
      </c>
      <c r="G216" s="70"/>
      <c r="H216" s="74" t="s">
        <v>280</v>
      </c>
      <c r="I216" s="74" t="s">
        <v>32</v>
      </c>
      <c r="J216" s="78">
        <v>4</v>
      </c>
      <c r="K216" s="78">
        <v>0</v>
      </c>
      <c r="L216" s="78">
        <v>0</v>
      </c>
      <c r="M216" s="78">
        <v>0</v>
      </c>
      <c r="N216" s="78">
        <v>0</v>
      </c>
      <c r="O216" s="78">
        <v>0</v>
      </c>
      <c r="P216" s="23">
        <f t="shared" si="25"/>
        <v>4</v>
      </c>
      <c r="Q216" s="71">
        <v>2016</v>
      </c>
    </row>
    <row r="217" spans="1:17" ht="64.5" customHeight="1">
      <c r="A217" s="9" t="s">
        <v>19</v>
      </c>
      <c r="B217" s="9">
        <v>1</v>
      </c>
      <c r="C217" s="9">
        <v>2</v>
      </c>
      <c r="D217" s="9">
        <v>4</v>
      </c>
      <c r="E217" s="9">
        <v>2</v>
      </c>
      <c r="F217" s="9">
        <v>3</v>
      </c>
      <c r="G217" s="70">
        <v>3</v>
      </c>
      <c r="H217" s="25" t="s">
        <v>300</v>
      </c>
      <c r="I217" s="29" t="s">
        <v>31</v>
      </c>
      <c r="J217" s="47">
        <v>0</v>
      </c>
      <c r="K217" s="47">
        <v>100</v>
      </c>
      <c r="L217" s="47">
        <v>100</v>
      </c>
      <c r="M217" s="47">
        <v>100</v>
      </c>
      <c r="N217" s="47">
        <v>100</v>
      </c>
      <c r="O217" s="47">
        <v>100</v>
      </c>
      <c r="P217" s="47">
        <f>SUM(J217:O217)</f>
        <v>500</v>
      </c>
      <c r="Q217" s="119">
        <v>2021</v>
      </c>
    </row>
    <row r="218" spans="1:17" ht="39" customHeight="1">
      <c r="A218" s="9" t="s">
        <v>19</v>
      </c>
      <c r="B218" s="9">
        <v>1</v>
      </c>
      <c r="C218" s="9">
        <v>2</v>
      </c>
      <c r="D218" s="9">
        <v>4</v>
      </c>
      <c r="E218" s="9">
        <v>2</v>
      </c>
      <c r="F218" s="9">
        <v>3</v>
      </c>
      <c r="G218" s="70"/>
      <c r="H218" s="29" t="s">
        <v>301</v>
      </c>
      <c r="I218" s="29" t="s">
        <v>32</v>
      </c>
      <c r="J218" s="23">
        <v>0</v>
      </c>
      <c r="K218" s="23">
        <v>1</v>
      </c>
      <c r="L218" s="23">
        <v>1</v>
      </c>
      <c r="M218" s="23">
        <v>1</v>
      </c>
      <c r="N218" s="23">
        <v>1</v>
      </c>
      <c r="O218" s="23">
        <v>1</v>
      </c>
      <c r="P218" s="23">
        <f>SUM(J218:O218)</f>
        <v>5</v>
      </c>
      <c r="Q218" s="119">
        <v>2021</v>
      </c>
    </row>
    <row r="219" spans="1:17" ht="39" customHeight="1">
      <c r="A219" s="9" t="s">
        <v>19</v>
      </c>
      <c r="B219" s="9">
        <v>1</v>
      </c>
      <c r="C219" s="9">
        <v>2</v>
      </c>
      <c r="D219" s="9">
        <v>4</v>
      </c>
      <c r="E219" s="9">
        <v>2</v>
      </c>
      <c r="F219" s="9">
        <v>3</v>
      </c>
      <c r="G219" s="70"/>
      <c r="H219" s="29" t="s">
        <v>302</v>
      </c>
      <c r="I219" s="29" t="s">
        <v>30</v>
      </c>
      <c r="J219" s="23">
        <v>0</v>
      </c>
      <c r="K219" s="23">
        <v>1000</v>
      </c>
      <c r="L219" s="23">
        <v>1000</v>
      </c>
      <c r="M219" s="23">
        <v>1000</v>
      </c>
      <c r="N219" s="23">
        <v>1000</v>
      </c>
      <c r="O219" s="23">
        <v>1000</v>
      </c>
      <c r="P219" s="23">
        <f>SUM(J219:O219)</f>
        <v>5000</v>
      </c>
      <c r="Q219" s="119">
        <v>2021</v>
      </c>
    </row>
    <row r="220" spans="1:18" s="11" customFormat="1" ht="47.25">
      <c r="A220" s="9" t="s">
        <v>19</v>
      </c>
      <c r="B220" s="107">
        <v>1</v>
      </c>
      <c r="C220" s="107">
        <v>3</v>
      </c>
      <c r="D220" s="107">
        <v>0</v>
      </c>
      <c r="E220" s="107">
        <v>0</v>
      </c>
      <c r="F220" s="107">
        <v>0</v>
      </c>
      <c r="G220" s="103"/>
      <c r="H220" s="104" t="s">
        <v>215</v>
      </c>
      <c r="I220" s="104" t="s">
        <v>21</v>
      </c>
      <c r="J220" s="105">
        <f>SUM(J221+J222+J223)</f>
        <v>122227.5</v>
      </c>
      <c r="K220" s="105">
        <f>SUM(K221:K223)</f>
        <v>124819.5</v>
      </c>
      <c r="L220" s="105">
        <f>SUM(L221:L223)</f>
        <v>133916.39999999997</v>
      </c>
      <c r="M220" s="105">
        <f>SUM(M221:M223)</f>
        <v>132096.1</v>
      </c>
      <c r="N220" s="105">
        <f>SUM(N221:N223)</f>
        <v>128624.3</v>
      </c>
      <c r="O220" s="105">
        <f>SUM(O221:O223)</f>
        <v>132921.4</v>
      </c>
      <c r="P220" s="105">
        <f>SUM(P221+P222+P223)</f>
        <v>774605.2000000001</v>
      </c>
      <c r="Q220" s="106">
        <v>2021</v>
      </c>
      <c r="R220" s="18"/>
    </row>
    <row r="221" spans="1:18" s="11" customFormat="1" ht="19.5" customHeight="1">
      <c r="A221" s="9" t="s">
        <v>19</v>
      </c>
      <c r="B221" s="9">
        <v>1</v>
      </c>
      <c r="C221" s="9">
        <v>3</v>
      </c>
      <c r="D221" s="9">
        <v>0</v>
      </c>
      <c r="E221" s="9">
        <v>0</v>
      </c>
      <c r="F221" s="31">
        <v>0</v>
      </c>
      <c r="G221" s="46">
        <v>3</v>
      </c>
      <c r="H221" s="25" t="s">
        <v>22</v>
      </c>
      <c r="I221" s="25" t="s">
        <v>21</v>
      </c>
      <c r="J221" s="27">
        <f aca="true" t="shared" si="27" ref="J221:O221">SUM(J224+J233)</f>
        <v>122015.6</v>
      </c>
      <c r="K221" s="27">
        <f t="shared" si="27"/>
        <v>124519.5</v>
      </c>
      <c r="L221" s="27">
        <f t="shared" si="27"/>
        <v>133616.39999999997</v>
      </c>
      <c r="M221" s="27">
        <f t="shared" si="27"/>
        <v>131796.1</v>
      </c>
      <c r="N221" s="27">
        <f t="shared" si="27"/>
        <v>128324.3</v>
      </c>
      <c r="O221" s="27">
        <f t="shared" si="27"/>
        <v>132621.4</v>
      </c>
      <c r="P221" s="27">
        <f>SUM(J221:O221)</f>
        <v>772893.3</v>
      </c>
      <c r="Q221" s="28">
        <v>2021</v>
      </c>
      <c r="R221" s="18"/>
    </row>
    <row r="222" spans="1:17" ht="21.75" customHeight="1">
      <c r="A222" s="9"/>
      <c r="B222" s="9">
        <v>1</v>
      </c>
      <c r="C222" s="9">
        <v>3</v>
      </c>
      <c r="D222" s="9">
        <v>0</v>
      </c>
      <c r="E222" s="9">
        <v>0</v>
      </c>
      <c r="F222" s="31">
        <v>0</v>
      </c>
      <c r="G222" s="46">
        <v>2</v>
      </c>
      <c r="H222" s="25" t="s">
        <v>23</v>
      </c>
      <c r="I222" s="25" t="s">
        <v>31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f>SUM(J222:O222)</f>
        <v>0</v>
      </c>
      <c r="Q222" s="28">
        <v>2021</v>
      </c>
    </row>
    <row r="223" spans="1:17" ht="21" customHeight="1">
      <c r="A223" s="9" t="s">
        <v>19</v>
      </c>
      <c r="B223" s="9">
        <v>1</v>
      </c>
      <c r="C223" s="9">
        <v>3</v>
      </c>
      <c r="D223" s="9">
        <v>0</v>
      </c>
      <c r="E223" s="9">
        <v>0</v>
      </c>
      <c r="F223" s="31">
        <v>0</v>
      </c>
      <c r="G223" s="46">
        <v>1</v>
      </c>
      <c r="H223" s="25" t="s">
        <v>24</v>
      </c>
      <c r="I223" s="25" t="s">
        <v>21</v>
      </c>
      <c r="J223" s="27">
        <f aca="true" t="shared" si="28" ref="J223:O223">SUM(J234)</f>
        <v>211.9</v>
      </c>
      <c r="K223" s="27">
        <f t="shared" si="28"/>
        <v>300</v>
      </c>
      <c r="L223" s="27">
        <f t="shared" si="28"/>
        <v>300</v>
      </c>
      <c r="M223" s="27">
        <f t="shared" si="28"/>
        <v>300</v>
      </c>
      <c r="N223" s="27">
        <f t="shared" si="28"/>
        <v>300</v>
      </c>
      <c r="O223" s="27">
        <f t="shared" si="28"/>
        <v>300</v>
      </c>
      <c r="P223" s="27">
        <f>SUM(J223:O223)</f>
        <v>1711.9</v>
      </c>
      <c r="Q223" s="28">
        <v>2021</v>
      </c>
    </row>
    <row r="224" spans="1:17" ht="31.5">
      <c r="A224" s="9" t="s">
        <v>19</v>
      </c>
      <c r="B224" s="9">
        <v>1</v>
      </c>
      <c r="C224" s="9">
        <v>3</v>
      </c>
      <c r="D224" s="9">
        <v>1</v>
      </c>
      <c r="E224" s="9">
        <v>0</v>
      </c>
      <c r="F224" s="31">
        <v>0</v>
      </c>
      <c r="G224" s="46">
        <v>3</v>
      </c>
      <c r="H224" s="25" t="s">
        <v>99</v>
      </c>
      <c r="I224" s="25" t="s">
        <v>21</v>
      </c>
      <c r="J224" s="27">
        <f aca="true" t="shared" si="29" ref="J224:O224">SUM(J227+J229)</f>
        <v>1350</v>
      </c>
      <c r="K224" s="27">
        <f t="shared" si="29"/>
        <v>1410</v>
      </c>
      <c r="L224" s="27">
        <f t="shared" si="29"/>
        <v>1380</v>
      </c>
      <c r="M224" s="27">
        <f t="shared" si="29"/>
        <v>1520</v>
      </c>
      <c r="N224" s="27">
        <f t="shared" si="29"/>
        <v>1570</v>
      </c>
      <c r="O224" s="27">
        <f t="shared" si="29"/>
        <v>1480</v>
      </c>
      <c r="P224" s="27">
        <f>SUM(J224:O224)</f>
        <v>8710</v>
      </c>
      <c r="Q224" s="28">
        <v>2021</v>
      </c>
    </row>
    <row r="225" spans="1:17" ht="42.75" customHeight="1">
      <c r="A225" s="9" t="s">
        <v>19</v>
      </c>
      <c r="B225" s="9">
        <v>1</v>
      </c>
      <c r="C225" s="9">
        <v>3</v>
      </c>
      <c r="D225" s="9">
        <v>1</v>
      </c>
      <c r="E225" s="9">
        <v>0</v>
      </c>
      <c r="F225" s="31">
        <v>0</v>
      </c>
      <c r="G225" s="32"/>
      <c r="H225" s="29" t="s">
        <v>100</v>
      </c>
      <c r="I225" s="29" t="s">
        <v>28</v>
      </c>
      <c r="J225" s="48">
        <v>30</v>
      </c>
      <c r="K225" s="47">
        <v>30.5</v>
      </c>
      <c r="L225" s="48">
        <v>30.8</v>
      </c>
      <c r="M225" s="48">
        <v>31.1</v>
      </c>
      <c r="N225" s="48">
        <v>31.3</v>
      </c>
      <c r="O225" s="48">
        <v>31.6</v>
      </c>
      <c r="P225" s="47">
        <v>31.6</v>
      </c>
      <c r="Q225" s="33">
        <v>2021</v>
      </c>
    </row>
    <row r="226" spans="1:17" ht="47.25">
      <c r="A226" s="9" t="s">
        <v>19</v>
      </c>
      <c r="B226" s="9">
        <v>1</v>
      </c>
      <c r="C226" s="9">
        <v>3</v>
      </c>
      <c r="D226" s="9">
        <v>1</v>
      </c>
      <c r="E226" s="9">
        <v>0</v>
      </c>
      <c r="F226" s="31">
        <v>0</v>
      </c>
      <c r="G226" s="32"/>
      <c r="H226" s="29" t="s">
        <v>218</v>
      </c>
      <c r="I226" s="29" t="s">
        <v>28</v>
      </c>
      <c r="J226" s="47">
        <v>18.7</v>
      </c>
      <c r="K226" s="47">
        <v>19.7</v>
      </c>
      <c r="L226" s="63">
        <v>20.7</v>
      </c>
      <c r="M226" s="63">
        <v>21.7</v>
      </c>
      <c r="N226" s="63">
        <v>22.7</v>
      </c>
      <c r="O226" s="63">
        <v>23.7</v>
      </c>
      <c r="P226" s="47">
        <v>23.7</v>
      </c>
      <c r="Q226" s="33">
        <v>2021</v>
      </c>
    </row>
    <row r="227" spans="1:17" ht="37.5" customHeight="1">
      <c r="A227" s="9" t="s">
        <v>19</v>
      </c>
      <c r="B227" s="9">
        <v>1</v>
      </c>
      <c r="C227" s="9">
        <v>3</v>
      </c>
      <c r="D227" s="9">
        <v>1</v>
      </c>
      <c r="E227" s="9">
        <v>0</v>
      </c>
      <c r="F227" s="31">
        <v>1</v>
      </c>
      <c r="G227" s="46">
        <v>3</v>
      </c>
      <c r="H227" s="25" t="s">
        <v>101</v>
      </c>
      <c r="I227" s="25" t="s">
        <v>31</v>
      </c>
      <c r="J227" s="27">
        <v>430</v>
      </c>
      <c r="K227" s="27">
        <v>490</v>
      </c>
      <c r="L227" s="27">
        <v>460</v>
      </c>
      <c r="M227" s="27">
        <v>580</v>
      </c>
      <c r="N227" s="27">
        <v>610</v>
      </c>
      <c r="O227" s="27">
        <v>500</v>
      </c>
      <c r="P227" s="27">
        <f>SUM(J227:O227)</f>
        <v>3070</v>
      </c>
      <c r="Q227" s="28">
        <v>2021</v>
      </c>
    </row>
    <row r="228" spans="1:17" ht="37.5" customHeight="1">
      <c r="A228" s="9" t="s">
        <v>19</v>
      </c>
      <c r="B228" s="9">
        <v>1</v>
      </c>
      <c r="C228" s="9">
        <v>3</v>
      </c>
      <c r="D228" s="9">
        <v>1</v>
      </c>
      <c r="E228" s="9">
        <v>0</v>
      </c>
      <c r="F228" s="31">
        <v>1</v>
      </c>
      <c r="G228" s="46"/>
      <c r="H228" s="25" t="s">
        <v>206</v>
      </c>
      <c r="I228" s="25" t="s">
        <v>32</v>
      </c>
      <c r="J228" s="51">
        <v>6</v>
      </c>
      <c r="K228" s="51">
        <v>6</v>
      </c>
      <c r="L228" s="51">
        <v>6</v>
      </c>
      <c r="M228" s="51">
        <v>6</v>
      </c>
      <c r="N228" s="51">
        <v>7</v>
      </c>
      <c r="O228" s="51">
        <v>6</v>
      </c>
      <c r="P228" s="51">
        <v>36</v>
      </c>
      <c r="Q228" s="28">
        <v>2021</v>
      </c>
    </row>
    <row r="229" spans="1:17" ht="47.25">
      <c r="A229" s="9" t="s">
        <v>19</v>
      </c>
      <c r="B229" s="9">
        <v>1</v>
      </c>
      <c r="C229" s="9">
        <v>3</v>
      </c>
      <c r="D229" s="9">
        <v>1</v>
      </c>
      <c r="E229" s="9">
        <v>0</v>
      </c>
      <c r="F229" s="31">
        <v>2</v>
      </c>
      <c r="G229" s="46">
        <v>3</v>
      </c>
      <c r="H229" s="25" t="s">
        <v>102</v>
      </c>
      <c r="I229" s="25" t="s">
        <v>31</v>
      </c>
      <c r="J229" s="27">
        <v>920</v>
      </c>
      <c r="K229" s="27">
        <v>920</v>
      </c>
      <c r="L229" s="27">
        <v>920</v>
      </c>
      <c r="M229" s="27">
        <v>940</v>
      </c>
      <c r="N229" s="27">
        <v>960</v>
      </c>
      <c r="O229" s="27">
        <v>980</v>
      </c>
      <c r="P229" s="27">
        <f aca="true" t="shared" si="30" ref="P229:P234">SUM(J229:O229)</f>
        <v>5640</v>
      </c>
      <c r="Q229" s="28">
        <v>2021</v>
      </c>
    </row>
    <row r="230" spans="1:18" s="11" customFormat="1" ht="47.25">
      <c r="A230" s="9" t="s">
        <v>19</v>
      </c>
      <c r="B230" s="9">
        <v>1</v>
      </c>
      <c r="C230" s="9">
        <v>3</v>
      </c>
      <c r="D230" s="9">
        <v>1</v>
      </c>
      <c r="E230" s="9">
        <v>0</v>
      </c>
      <c r="F230" s="31">
        <v>2</v>
      </c>
      <c r="G230" s="32"/>
      <c r="H230" s="29" t="s">
        <v>103</v>
      </c>
      <c r="I230" s="29" t="s">
        <v>30</v>
      </c>
      <c r="J230" s="23">
        <v>535</v>
      </c>
      <c r="K230" s="23">
        <v>540</v>
      </c>
      <c r="L230" s="23">
        <v>545</v>
      </c>
      <c r="M230" s="23">
        <v>550</v>
      </c>
      <c r="N230" s="23">
        <v>555</v>
      </c>
      <c r="O230" s="23">
        <v>540</v>
      </c>
      <c r="P230" s="47">
        <f t="shared" si="30"/>
        <v>3265</v>
      </c>
      <c r="Q230" s="33">
        <v>2021</v>
      </c>
      <c r="R230" s="18"/>
    </row>
    <row r="231" spans="1:17" ht="35.25" customHeight="1">
      <c r="A231" s="9" t="s">
        <v>19</v>
      </c>
      <c r="B231" s="9">
        <v>1</v>
      </c>
      <c r="C231" s="9">
        <v>3</v>
      </c>
      <c r="D231" s="9">
        <v>1</v>
      </c>
      <c r="E231" s="9">
        <v>0</v>
      </c>
      <c r="F231" s="31">
        <v>2</v>
      </c>
      <c r="G231" s="32"/>
      <c r="H231" s="29" t="s">
        <v>207</v>
      </c>
      <c r="I231" s="29" t="s">
        <v>32</v>
      </c>
      <c r="J231" s="23">
        <v>4</v>
      </c>
      <c r="K231" s="23">
        <v>3</v>
      </c>
      <c r="L231" s="23">
        <v>4</v>
      </c>
      <c r="M231" s="23">
        <v>3</v>
      </c>
      <c r="N231" s="23">
        <v>3</v>
      </c>
      <c r="O231" s="23">
        <v>3</v>
      </c>
      <c r="P231" s="47">
        <f t="shared" si="30"/>
        <v>20</v>
      </c>
      <c r="Q231" s="33">
        <v>2021</v>
      </c>
    </row>
    <row r="232" spans="1:17" ht="64.5" customHeight="1">
      <c r="A232" s="111" t="s">
        <v>19</v>
      </c>
      <c r="B232" s="111">
        <v>1</v>
      </c>
      <c r="C232" s="111">
        <v>3</v>
      </c>
      <c r="D232" s="111">
        <v>2</v>
      </c>
      <c r="E232" s="111">
        <v>0</v>
      </c>
      <c r="F232" s="111">
        <v>0</v>
      </c>
      <c r="G232" s="112"/>
      <c r="H232" s="113" t="s">
        <v>104</v>
      </c>
      <c r="I232" s="113" t="s">
        <v>31</v>
      </c>
      <c r="J232" s="114">
        <f aca="true" t="shared" si="31" ref="J232:O232">SUM(J233+J234)</f>
        <v>120877.5</v>
      </c>
      <c r="K232" s="114">
        <f t="shared" si="31"/>
        <v>123409.5</v>
      </c>
      <c r="L232" s="114">
        <f t="shared" si="31"/>
        <v>132536.39999999997</v>
      </c>
      <c r="M232" s="114">
        <f t="shared" si="31"/>
        <v>130576.1</v>
      </c>
      <c r="N232" s="114">
        <f t="shared" si="31"/>
        <v>127054.3</v>
      </c>
      <c r="O232" s="114">
        <f t="shared" si="31"/>
        <v>131441.4</v>
      </c>
      <c r="P232" s="114">
        <f t="shared" si="30"/>
        <v>765895.2000000001</v>
      </c>
      <c r="Q232" s="115">
        <v>2021</v>
      </c>
    </row>
    <row r="233" spans="1:17" ht="21" customHeight="1">
      <c r="A233" s="9" t="s">
        <v>19</v>
      </c>
      <c r="B233" s="9">
        <v>1</v>
      </c>
      <c r="C233" s="9">
        <v>3</v>
      </c>
      <c r="D233" s="9">
        <v>2</v>
      </c>
      <c r="E233" s="9">
        <v>0</v>
      </c>
      <c r="F233" s="31">
        <v>0</v>
      </c>
      <c r="G233" s="46">
        <v>3</v>
      </c>
      <c r="H233" s="25" t="s">
        <v>22</v>
      </c>
      <c r="I233" s="25" t="s">
        <v>31</v>
      </c>
      <c r="J233" s="27">
        <f>SUM(J237+J239+J241+J248+J261+J276+J278+J280+J282)</f>
        <v>120665.6</v>
      </c>
      <c r="K233" s="27">
        <f>SUM(K237+K239+K241+K248+K261+K276+K278+K280)</f>
        <v>123109.5</v>
      </c>
      <c r="L233" s="27">
        <f>SUM(L237+L239+L241+L248+L261+L276+L278+L280)</f>
        <v>132236.39999999997</v>
      </c>
      <c r="M233" s="27">
        <f>SUM(M237+M239+M241+M248+M261+M276+M278+M280)</f>
        <v>130276.1</v>
      </c>
      <c r="N233" s="27">
        <f>SUM(N237+N239+N241+N248+N261+N276+N278+N280)</f>
        <v>126754.3</v>
      </c>
      <c r="O233" s="27">
        <f>SUM(O237+O239+O241+O248+O261+O276+O278+O280)</f>
        <v>131141.4</v>
      </c>
      <c r="P233" s="27">
        <f t="shared" si="30"/>
        <v>764183.3</v>
      </c>
      <c r="Q233" s="28">
        <v>2021</v>
      </c>
    </row>
    <row r="234" spans="1:17" ht="21" customHeight="1">
      <c r="A234" s="9" t="s">
        <v>19</v>
      </c>
      <c r="B234" s="9">
        <v>1</v>
      </c>
      <c r="C234" s="9">
        <v>3</v>
      </c>
      <c r="D234" s="9">
        <v>2</v>
      </c>
      <c r="E234" s="9">
        <v>0</v>
      </c>
      <c r="F234" s="31">
        <v>0</v>
      </c>
      <c r="G234" s="46">
        <v>1</v>
      </c>
      <c r="H234" s="25" t="s">
        <v>24</v>
      </c>
      <c r="I234" s="25" t="s">
        <v>31</v>
      </c>
      <c r="J234" s="27">
        <f aca="true" t="shared" si="32" ref="J234:O234">SUM(J249)</f>
        <v>211.9</v>
      </c>
      <c r="K234" s="27">
        <f t="shared" si="32"/>
        <v>300</v>
      </c>
      <c r="L234" s="27">
        <f t="shared" si="32"/>
        <v>300</v>
      </c>
      <c r="M234" s="27">
        <f t="shared" si="32"/>
        <v>300</v>
      </c>
      <c r="N234" s="27">
        <f t="shared" si="32"/>
        <v>300</v>
      </c>
      <c r="O234" s="27">
        <f t="shared" si="32"/>
        <v>300</v>
      </c>
      <c r="P234" s="27">
        <f t="shared" si="30"/>
        <v>1711.9</v>
      </c>
      <c r="Q234" s="28">
        <v>2021</v>
      </c>
    </row>
    <row r="235" spans="1:17" ht="33.75" customHeight="1">
      <c r="A235" s="9" t="s">
        <v>19</v>
      </c>
      <c r="B235" s="9">
        <v>1</v>
      </c>
      <c r="C235" s="9">
        <v>3</v>
      </c>
      <c r="D235" s="9">
        <v>2</v>
      </c>
      <c r="E235" s="9">
        <v>0</v>
      </c>
      <c r="F235" s="31">
        <v>0</v>
      </c>
      <c r="G235" s="32"/>
      <c r="H235" s="29" t="s">
        <v>105</v>
      </c>
      <c r="I235" s="29" t="s">
        <v>28</v>
      </c>
      <c r="J235" s="33">
        <v>80</v>
      </c>
      <c r="K235" s="47">
        <v>80</v>
      </c>
      <c r="L235" s="33">
        <v>80</v>
      </c>
      <c r="M235" s="33">
        <v>80</v>
      </c>
      <c r="N235" s="33">
        <v>80</v>
      </c>
      <c r="O235" s="33">
        <v>80</v>
      </c>
      <c r="P235" s="33">
        <v>80</v>
      </c>
      <c r="Q235" s="33">
        <v>2016</v>
      </c>
    </row>
    <row r="236" spans="1:18" s="11" customFormat="1" ht="31.5">
      <c r="A236" s="9" t="s">
        <v>19</v>
      </c>
      <c r="B236" s="9">
        <v>1</v>
      </c>
      <c r="C236" s="9">
        <v>3</v>
      </c>
      <c r="D236" s="9">
        <v>2</v>
      </c>
      <c r="E236" s="9">
        <v>0</v>
      </c>
      <c r="F236" s="31">
        <v>0</v>
      </c>
      <c r="G236" s="32"/>
      <c r="H236" s="29" t="s">
        <v>149</v>
      </c>
      <c r="I236" s="29" t="s">
        <v>32</v>
      </c>
      <c r="J236" s="33">
        <v>9</v>
      </c>
      <c r="K236" s="33">
        <v>8</v>
      </c>
      <c r="L236" s="33">
        <v>10</v>
      </c>
      <c r="M236" s="33">
        <v>24</v>
      </c>
      <c r="N236" s="33">
        <v>49</v>
      </c>
      <c r="O236" s="33">
        <v>4</v>
      </c>
      <c r="P236" s="33">
        <f>SUM(J236:O236)</f>
        <v>104</v>
      </c>
      <c r="Q236" s="33">
        <v>2021</v>
      </c>
      <c r="R236" s="18"/>
    </row>
    <row r="237" spans="1:18" ht="31.5">
      <c r="A237" s="9" t="s">
        <v>19</v>
      </c>
      <c r="B237" s="9">
        <v>1</v>
      </c>
      <c r="C237" s="9">
        <v>3</v>
      </c>
      <c r="D237" s="9">
        <v>2</v>
      </c>
      <c r="E237" s="9">
        <v>0</v>
      </c>
      <c r="F237" s="31">
        <v>1</v>
      </c>
      <c r="G237" s="46">
        <v>3</v>
      </c>
      <c r="H237" s="25" t="s">
        <v>106</v>
      </c>
      <c r="I237" s="25" t="s">
        <v>21</v>
      </c>
      <c r="J237" s="27">
        <v>71369.8</v>
      </c>
      <c r="K237" s="27">
        <v>82620.4</v>
      </c>
      <c r="L237" s="27">
        <v>82620.4</v>
      </c>
      <c r="M237" s="27">
        <v>82620.4</v>
      </c>
      <c r="N237" s="27">
        <v>82620.4</v>
      </c>
      <c r="O237" s="27">
        <v>82620.4</v>
      </c>
      <c r="P237" s="27">
        <f>SUM(J237:O237)</f>
        <v>484471.80000000005</v>
      </c>
      <c r="Q237" s="28">
        <v>2021</v>
      </c>
      <c r="R237" s="18" t="s">
        <v>107</v>
      </c>
    </row>
    <row r="238" spans="1:17" ht="23.25" customHeight="1">
      <c r="A238" s="9" t="s">
        <v>19</v>
      </c>
      <c r="B238" s="9">
        <v>1</v>
      </c>
      <c r="C238" s="9">
        <v>3</v>
      </c>
      <c r="D238" s="9">
        <v>2</v>
      </c>
      <c r="E238" s="9">
        <v>0</v>
      </c>
      <c r="F238" s="31">
        <v>1</v>
      </c>
      <c r="G238" s="32"/>
      <c r="H238" s="29" t="s">
        <v>108</v>
      </c>
      <c r="I238" s="29" t="s">
        <v>30</v>
      </c>
      <c r="J238" s="116">
        <v>853</v>
      </c>
      <c r="K238" s="23">
        <v>711</v>
      </c>
      <c r="L238" s="23">
        <v>607</v>
      </c>
      <c r="M238" s="23">
        <v>532</v>
      </c>
      <c r="N238" s="23">
        <v>456</v>
      </c>
      <c r="O238" s="23">
        <v>413</v>
      </c>
      <c r="P238" s="23">
        <v>413</v>
      </c>
      <c r="Q238" s="33">
        <v>2021</v>
      </c>
    </row>
    <row r="239" spans="1:18" ht="48.75" customHeight="1">
      <c r="A239" s="9" t="s">
        <v>19</v>
      </c>
      <c r="B239" s="9">
        <v>1</v>
      </c>
      <c r="C239" s="9">
        <v>3</v>
      </c>
      <c r="D239" s="9">
        <v>2</v>
      </c>
      <c r="E239" s="9">
        <v>0</v>
      </c>
      <c r="F239" s="31">
        <v>2</v>
      </c>
      <c r="G239" s="46">
        <v>3</v>
      </c>
      <c r="H239" s="25" t="s">
        <v>109</v>
      </c>
      <c r="I239" s="25" t="s">
        <v>21</v>
      </c>
      <c r="J239" s="27">
        <v>44631.6</v>
      </c>
      <c r="K239" s="27">
        <v>33456.2</v>
      </c>
      <c r="L239" s="27">
        <v>33456.2</v>
      </c>
      <c r="M239" s="27">
        <v>34660.6</v>
      </c>
      <c r="N239" s="27">
        <v>35769.8</v>
      </c>
      <c r="O239" s="27">
        <v>36771.3</v>
      </c>
      <c r="P239" s="27">
        <f>SUM(J239:O239)</f>
        <v>218745.69999999995</v>
      </c>
      <c r="Q239" s="28">
        <v>2021</v>
      </c>
      <c r="R239" s="18" t="s">
        <v>107</v>
      </c>
    </row>
    <row r="240" spans="1:17" ht="24" customHeight="1">
      <c r="A240" s="9" t="s">
        <v>19</v>
      </c>
      <c r="B240" s="9">
        <v>1</v>
      </c>
      <c r="C240" s="9">
        <v>3</v>
      </c>
      <c r="D240" s="9">
        <v>2</v>
      </c>
      <c r="E240" s="9">
        <v>0</v>
      </c>
      <c r="F240" s="31">
        <v>2</v>
      </c>
      <c r="G240" s="32"/>
      <c r="H240" s="29" t="s">
        <v>108</v>
      </c>
      <c r="I240" s="29" t="s">
        <v>30</v>
      </c>
      <c r="J240" s="116">
        <v>511</v>
      </c>
      <c r="K240" s="23">
        <v>653</v>
      </c>
      <c r="L240" s="23">
        <v>757</v>
      </c>
      <c r="M240" s="23">
        <v>832</v>
      </c>
      <c r="N240" s="23">
        <v>908</v>
      </c>
      <c r="O240" s="23">
        <v>951</v>
      </c>
      <c r="P240" s="23">
        <v>951</v>
      </c>
      <c r="Q240" s="33">
        <v>2021</v>
      </c>
    </row>
    <row r="241" spans="1:18" s="11" customFormat="1" ht="63">
      <c r="A241" s="9" t="s">
        <v>19</v>
      </c>
      <c r="B241" s="9">
        <v>1</v>
      </c>
      <c r="C241" s="9">
        <v>3</v>
      </c>
      <c r="D241" s="9">
        <v>2</v>
      </c>
      <c r="E241" s="9">
        <v>0</v>
      </c>
      <c r="F241" s="31">
        <v>3</v>
      </c>
      <c r="G241" s="46">
        <v>3</v>
      </c>
      <c r="H241" s="25" t="s">
        <v>110</v>
      </c>
      <c r="I241" s="25" t="s">
        <v>31</v>
      </c>
      <c r="J241" s="27">
        <v>272</v>
      </c>
      <c r="K241" s="27">
        <v>367</v>
      </c>
      <c r="L241" s="27">
        <v>504.5</v>
      </c>
      <c r="M241" s="27">
        <v>447.5</v>
      </c>
      <c r="N241" s="27">
        <v>565.5</v>
      </c>
      <c r="O241" s="27">
        <v>463.5</v>
      </c>
      <c r="P241" s="27">
        <f>SUM(J241:O241)</f>
        <v>2620</v>
      </c>
      <c r="Q241" s="28">
        <v>2021</v>
      </c>
      <c r="R241" s="18"/>
    </row>
    <row r="242" spans="1:18" s="11" customFormat="1" ht="24.75" customHeight="1">
      <c r="A242" s="9" t="s">
        <v>19</v>
      </c>
      <c r="B242" s="9">
        <v>1</v>
      </c>
      <c r="C242" s="9">
        <v>3</v>
      </c>
      <c r="D242" s="9">
        <v>2</v>
      </c>
      <c r="E242" s="9">
        <v>0</v>
      </c>
      <c r="F242" s="31">
        <v>3</v>
      </c>
      <c r="G242" s="32"/>
      <c r="H242" s="29" t="s">
        <v>111</v>
      </c>
      <c r="I242" s="29" t="s">
        <v>32</v>
      </c>
      <c r="J242" s="33">
        <v>1</v>
      </c>
      <c r="K242" s="23">
        <v>0</v>
      </c>
      <c r="L242" s="33">
        <v>1</v>
      </c>
      <c r="M242" s="33">
        <v>0</v>
      </c>
      <c r="N242" s="33">
        <v>1</v>
      </c>
      <c r="O242" s="33">
        <v>0</v>
      </c>
      <c r="P242" s="33">
        <f>SUM(J242:O242)</f>
        <v>3</v>
      </c>
      <c r="Q242" s="33">
        <v>2020</v>
      </c>
      <c r="R242" s="18"/>
    </row>
    <row r="243" spans="1:17" ht="31.5">
      <c r="A243" s="9" t="s">
        <v>19</v>
      </c>
      <c r="B243" s="9">
        <v>1</v>
      </c>
      <c r="C243" s="9">
        <v>3</v>
      </c>
      <c r="D243" s="9">
        <v>2</v>
      </c>
      <c r="E243" s="9">
        <v>0</v>
      </c>
      <c r="F243" s="31">
        <v>3</v>
      </c>
      <c r="G243" s="32"/>
      <c r="H243" s="29" t="s">
        <v>208</v>
      </c>
      <c r="I243" s="29" t="s">
        <v>30</v>
      </c>
      <c r="J243" s="23">
        <v>3</v>
      </c>
      <c r="K243" s="23">
        <v>19</v>
      </c>
      <c r="L243" s="23">
        <v>40</v>
      </c>
      <c r="M243" s="23">
        <v>24</v>
      </c>
      <c r="N243" s="23">
        <v>38</v>
      </c>
      <c r="O243" s="23">
        <v>26</v>
      </c>
      <c r="P243" s="23">
        <f>SUM(J243:O243)</f>
        <v>150</v>
      </c>
      <c r="Q243" s="33">
        <v>2021</v>
      </c>
    </row>
    <row r="244" spans="1:17" ht="31.5">
      <c r="A244" s="9" t="s">
        <v>19</v>
      </c>
      <c r="B244" s="9">
        <v>1</v>
      </c>
      <c r="C244" s="9">
        <v>3</v>
      </c>
      <c r="D244" s="9">
        <v>2</v>
      </c>
      <c r="E244" s="9">
        <v>0</v>
      </c>
      <c r="F244" s="31">
        <v>3</v>
      </c>
      <c r="G244" s="32"/>
      <c r="H244" s="29" t="s">
        <v>282</v>
      </c>
      <c r="I244" s="29" t="s">
        <v>32</v>
      </c>
      <c r="J244" s="33">
        <v>18</v>
      </c>
      <c r="K244" s="23">
        <v>28</v>
      </c>
      <c r="L244" s="33">
        <v>27</v>
      </c>
      <c r="M244" s="33">
        <v>27</v>
      </c>
      <c r="N244" s="33">
        <v>27</v>
      </c>
      <c r="O244" s="33">
        <v>27</v>
      </c>
      <c r="P244" s="23">
        <f>SUM(J244:O244)</f>
        <v>154</v>
      </c>
      <c r="Q244" s="33">
        <v>2021</v>
      </c>
    </row>
    <row r="245" spans="1:17" ht="96" customHeight="1">
      <c r="A245" s="9" t="s">
        <v>19</v>
      </c>
      <c r="B245" s="9">
        <v>1</v>
      </c>
      <c r="C245" s="9">
        <v>3</v>
      </c>
      <c r="D245" s="9">
        <v>2</v>
      </c>
      <c r="E245" s="9">
        <v>0</v>
      </c>
      <c r="F245" s="31">
        <v>4</v>
      </c>
      <c r="G245" s="32"/>
      <c r="H245" s="25" t="s">
        <v>112</v>
      </c>
      <c r="I245" s="29" t="s">
        <v>39</v>
      </c>
      <c r="J245" s="27" t="s">
        <v>40</v>
      </c>
      <c r="K245" s="27" t="s">
        <v>40</v>
      </c>
      <c r="L245" s="27" t="s">
        <v>40</v>
      </c>
      <c r="M245" s="27" t="s">
        <v>40</v>
      </c>
      <c r="N245" s="27" t="s">
        <v>40</v>
      </c>
      <c r="O245" s="27" t="s">
        <v>40</v>
      </c>
      <c r="P245" s="27" t="s">
        <v>40</v>
      </c>
      <c r="Q245" s="33">
        <v>2021</v>
      </c>
    </row>
    <row r="246" spans="1:17" ht="31.5">
      <c r="A246" s="9" t="s">
        <v>19</v>
      </c>
      <c r="B246" s="9">
        <v>1</v>
      </c>
      <c r="C246" s="9">
        <v>3</v>
      </c>
      <c r="D246" s="9">
        <v>2</v>
      </c>
      <c r="E246" s="9">
        <v>0</v>
      </c>
      <c r="F246" s="31">
        <v>4</v>
      </c>
      <c r="G246" s="32"/>
      <c r="H246" s="29" t="s">
        <v>113</v>
      </c>
      <c r="I246" s="29" t="s">
        <v>32</v>
      </c>
      <c r="J246" s="33">
        <v>2</v>
      </c>
      <c r="K246" s="33">
        <v>2</v>
      </c>
      <c r="L246" s="33">
        <v>2</v>
      </c>
      <c r="M246" s="33">
        <v>2</v>
      </c>
      <c r="N246" s="33">
        <v>2</v>
      </c>
      <c r="O246" s="33">
        <v>2</v>
      </c>
      <c r="P246" s="28">
        <f aca="true" t="shared" si="33" ref="P246:P251">SUM(J246:O246)</f>
        <v>12</v>
      </c>
      <c r="Q246" s="33">
        <v>2021</v>
      </c>
    </row>
    <row r="247" spans="1:17" ht="51.75" customHeight="1">
      <c r="A247" s="9" t="s">
        <v>19</v>
      </c>
      <c r="B247" s="9">
        <v>1</v>
      </c>
      <c r="C247" s="9">
        <v>3</v>
      </c>
      <c r="D247" s="9">
        <v>2</v>
      </c>
      <c r="E247" s="9">
        <v>0</v>
      </c>
      <c r="F247" s="31">
        <v>5</v>
      </c>
      <c r="G247" s="46"/>
      <c r="H247" s="25" t="s">
        <v>114</v>
      </c>
      <c r="I247" s="25" t="s">
        <v>31</v>
      </c>
      <c r="J247" s="26">
        <f>SUM(J248:J249)</f>
        <v>1340.6000000000001</v>
      </c>
      <c r="K247" s="26">
        <f>SUM(K248+K249)</f>
        <v>1947.1000000000001</v>
      </c>
      <c r="L247" s="26">
        <f>SUM(L248+L249)</f>
        <v>4469.5</v>
      </c>
      <c r="M247" s="26">
        <f>SUM(M248+M249)</f>
        <v>2408.7</v>
      </c>
      <c r="N247" s="26">
        <f>SUM(N248+N249)</f>
        <v>1485.5</v>
      </c>
      <c r="O247" s="26">
        <f>SUM(O248+O249)</f>
        <v>949.5</v>
      </c>
      <c r="P247" s="27">
        <f t="shared" si="33"/>
        <v>12600.900000000001</v>
      </c>
      <c r="Q247" s="28">
        <v>2021</v>
      </c>
    </row>
    <row r="248" spans="1:17" ht="23.25" customHeight="1">
      <c r="A248" s="9" t="s">
        <v>19</v>
      </c>
      <c r="B248" s="9">
        <v>1</v>
      </c>
      <c r="C248" s="9">
        <v>3</v>
      </c>
      <c r="D248" s="9">
        <v>2</v>
      </c>
      <c r="E248" s="9">
        <v>0</v>
      </c>
      <c r="F248" s="31">
        <v>5</v>
      </c>
      <c r="G248" s="46">
        <v>3</v>
      </c>
      <c r="H248" s="25" t="s">
        <v>22</v>
      </c>
      <c r="I248" s="25" t="s">
        <v>31</v>
      </c>
      <c r="J248" s="26">
        <v>1128.7</v>
      </c>
      <c r="K248" s="26">
        <v>1647.1000000000001</v>
      </c>
      <c r="L248" s="26">
        <v>4169.5</v>
      </c>
      <c r="M248" s="26">
        <v>2108.7</v>
      </c>
      <c r="N248" s="26">
        <v>1185.5</v>
      </c>
      <c r="O248" s="26">
        <v>649.5</v>
      </c>
      <c r="P248" s="27">
        <f t="shared" si="33"/>
        <v>10889</v>
      </c>
      <c r="Q248" s="28">
        <v>2021</v>
      </c>
    </row>
    <row r="249" spans="1:17" ht="21" customHeight="1">
      <c r="A249" s="9" t="s">
        <v>19</v>
      </c>
      <c r="B249" s="9">
        <v>1</v>
      </c>
      <c r="C249" s="9">
        <v>3</v>
      </c>
      <c r="D249" s="9">
        <v>2</v>
      </c>
      <c r="E249" s="9">
        <v>0</v>
      </c>
      <c r="F249" s="31">
        <v>5</v>
      </c>
      <c r="G249" s="46">
        <v>1</v>
      </c>
      <c r="H249" s="25" t="s">
        <v>24</v>
      </c>
      <c r="I249" s="25" t="s">
        <v>31</v>
      </c>
      <c r="J249" s="26">
        <v>211.9</v>
      </c>
      <c r="K249" s="26">
        <v>300</v>
      </c>
      <c r="L249" s="26">
        <v>300</v>
      </c>
      <c r="M249" s="26">
        <v>300</v>
      </c>
      <c r="N249" s="26">
        <v>300</v>
      </c>
      <c r="O249" s="26">
        <v>300</v>
      </c>
      <c r="P249" s="27">
        <f t="shared" si="33"/>
        <v>1711.9</v>
      </c>
      <c r="Q249" s="28">
        <v>2021</v>
      </c>
    </row>
    <row r="250" spans="1:17" ht="48" customHeight="1">
      <c r="A250" s="9" t="s">
        <v>19</v>
      </c>
      <c r="B250" s="9">
        <v>1</v>
      </c>
      <c r="C250" s="9">
        <v>3</v>
      </c>
      <c r="D250" s="9">
        <v>2</v>
      </c>
      <c r="E250" s="9">
        <v>0</v>
      </c>
      <c r="F250" s="31">
        <v>5</v>
      </c>
      <c r="G250" s="46"/>
      <c r="H250" s="29" t="s">
        <v>238</v>
      </c>
      <c r="I250" s="29" t="s">
        <v>32</v>
      </c>
      <c r="J250" s="33">
        <v>0</v>
      </c>
      <c r="K250" s="33">
        <v>0</v>
      </c>
      <c r="L250" s="33">
        <v>48</v>
      </c>
      <c r="M250" s="33">
        <v>48</v>
      </c>
      <c r="N250" s="33">
        <v>14</v>
      </c>
      <c r="O250" s="33">
        <v>14</v>
      </c>
      <c r="P250" s="23">
        <f t="shared" si="33"/>
        <v>124</v>
      </c>
      <c r="Q250" s="33">
        <v>2021</v>
      </c>
    </row>
    <row r="251" spans="1:17" ht="66.75" customHeight="1">
      <c r="A251" s="9" t="s">
        <v>19</v>
      </c>
      <c r="B251" s="9">
        <v>1</v>
      </c>
      <c r="C251" s="9">
        <v>3</v>
      </c>
      <c r="D251" s="9">
        <v>2</v>
      </c>
      <c r="E251" s="9">
        <v>0</v>
      </c>
      <c r="F251" s="31">
        <v>5</v>
      </c>
      <c r="G251" s="46"/>
      <c r="H251" s="29" t="s">
        <v>239</v>
      </c>
      <c r="I251" s="29" t="s">
        <v>32</v>
      </c>
      <c r="J251" s="33">
        <v>3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23">
        <f t="shared" si="33"/>
        <v>3</v>
      </c>
      <c r="Q251" s="33">
        <v>2016</v>
      </c>
    </row>
    <row r="252" spans="1:18" s="11" customFormat="1" ht="51.75" customHeight="1">
      <c r="A252" s="9" t="s">
        <v>19</v>
      </c>
      <c r="B252" s="9">
        <v>1</v>
      </c>
      <c r="C252" s="9">
        <v>3</v>
      </c>
      <c r="D252" s="9">
        <v>2</v>
      </c>
      <c r="E252" s="9">
        <v>0</v>
      </c>
      <c r="F252" s="31">
        <v>5</v>
      </c>
      <c r="G252" s="32"/>
      <c r="H252" s="29" t="s">
        <v>240</v>
      </c>
      <c r="I252" s="29" t="s">
        <v>32</v>
      </c>
      <c r="J252" s="33">
        <v>1</v>
      </c>
      <c r="K252" s="33">
        <v>34</v>
      </c>
      <c r="L252" s="33">
        <v>6</v>
      </c>
      <c r="M252" s="33">
        <v>1</v>
      </c>
      <c r="N252" s="33">
        <v>1</v>
      </c>
      <c r="O252" s="33">
        <v>1</v>
      </c>
      <c r="P252" s="33">
        <f>SUM(J252:O252)</f>
        <v>44</v>
      </c>
      <c r="Q252" s="33">
        <v>2021</v>
      </c>
      <c r="R252" s="18"/>
    </row>
    <row r="253" spans="1:18" ht="63.75" customHeight="1">
      <c r="A253" s="9" t="s">
        <v>19</v>
      </c>
      <c r="B253" s="9">
        <v>1</v>
      </c>
      <c r="C253" s="9">
        <v>3</v>
      </c>
      <c r="D253" s="9">
        <v>2</v>
      </c>
      <c r="E253" s="9">
        <v>0</v>
      </c>
      <c r="F253" s="31">
        <v>5</v>
      </c>
      <c r="G253" s="32"/>
      <c r="H253" s="29" t="s">
        <v>241</v>
      </c>
      <c r="I253" s="29" t="s">
        <v>32</v>
      </c>
      <c r="J253" s="33">
        <v>9</v>
      </c>
      <c r="K253" s="23">
        <v>14</v>
      </c>
      <c r="L253" s="33">
        <v>15</v>
      </c>
      <c r="M253" s="33">
        <v>13</v>
      </c>
      <c r="N253" s="33">
        <v>14</v>
      </c>
      <c r="O253" s="33">
        <v>15</v>
      </c>
      <c r="P253" s="33">
        <f>SUM(J253:O253)</f>
        <v>80</v>
      </c>
      <c r="Q253" s="33">
        <v>2021</v>
      </c>
      <c r="R253" s="22"/>
    </row>
    <row r="254" spans="1:17" ht="47.25">
      <c r="A254" s="9" t="s">
        <v>19</v>
      </c>
      <c r="B254" s="9">
        <v>1</v>
      </c>
      <c r="C254" s="9">
        <v>3</v>
      </c>
      <c r="D254" s="9">
        <v>2</v>
      </c>
      <c r="E254" s="9">
        <v>0</v>
      </c>
      <c r="F254" s="31">
        <v>5</v>
      </c>
      <c r="G254" s="32"/>
      <c r="H254" s="29" t="s">
        <v>242</v>
      </c>
      <c r="I254" s="29" t="s">
        <v>32</v>
      </c>
      <c r="J254" s="33">
        <v>1</v>
      </c>
      <c r="K254" s="2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f aca="true" t="shared" si="34" ref="P254:P259">SUM(J254:O254)</f>
        <v>1</v>
      </c>
      <c r="Q254" s="33">
        <v>2016</v>
      </c>
    </row>
    <row r="255" spans="1:17" ht="31.5">
      <c r="A255" s="9" t="s">
        <v>19</v>
      </c>
      <c r="B255" s="9">
        <v>1</v>
      </c>
      <c r="C255" s="9">
        <v>3</v>
      </c>
      <c r="D255" s="9">
        <v>2</v>
      </c>
      <c r="E255" s="9">
        <v>0</v>
      </c>
      <c r="F255" s="31">
        <v>5</v>
      </c>
      <c r="G255" s="32"/>
      <c r="H255" s="29" t="s">
        <v>243</v>
      </c>
      <c r="I255" s="29" t="s">
        <v>32</v>
      </c>
      <c r="J255" s="33">
        <v>0</v>
      </c>
      <c r="K255" s="23">
        <v>0</v>
      </c>
      <c r="L255" s="33">
        <v>0</v>
      </c>
      <c r="M255" s="33">
        <v>20</v>
      </c>
      <c r="N255" s="33">
        <v>0</v>
      </c>
      <c r="O255" s="33">
        <v>0</v>
      </c>
      <c r="P255" s="33">
        <f t="shared" si="34"/>
        <v>20</v>
      </c>
      <c r="Q255" s="33">
        <v>2019</v>
      </c>
    </row>
    <row r="256" spans="1:18" s="6" customFormat="1" ht="36" customHeight="1">
      <c r="A256" s="9" t="s">
        <v>19</v>
      </c>
      <c r="B256" s="9">
        <v>1</v>
      </c>
      <c r="C256" s="9">
        <v>3</v>
      </c>
      <c r="D256" s="9">
        <v>2</v>
      </c>
      <c r="E256" s="9">
        <v>0</v>
      </c>
      <c r="F256" s="31">
        <v>5</v>
      </c>
      <c r="G256" s="32"/>
      <c r="H256" s="29" t="s">
        <v>234</v>
      </c>
      <c r="I256" s="29" t="s">
        <v>32</v>
      </c>
      <c r="J256" s="33">
        <v>0</v>
      </c>
      <c r="K256" s="23">
        <v>0</v>
      </c>
      <c r="L256" s="33">
        <v>1</v>
      </c>
      <c r="M256" s="33">
        <v>0</v>
      </c>
      <c r="N256" s="33">
        <v>0</v>
      </c>
      <c r="O256" s="33">
        <v>0</v>
      </c>
      <c r="P256" s="33">
        <f t="shared" si="34"/>
        <v>1</v>
      </c>
      <c r="Q256" s="33">
        <v>2018</v>
      </c>
      <c r="R256" s="15"/>
    </row>
    <row r="257" spans="1:18" s="6" customFormat="1" ht="35.25" customHeight="1">
      <c r="A257" s="9" t="s">
        <v>19</v>
      </c>
      <c r="B257" s="9">
        <v>1</v>
      </c>
      <c r="C257" s="9">
        <v>3</v>
      </c>
      <c r="D257" s="9">
        <v>2</v>
      </c>
      <c r="E257" s="9">
        <v>0</v>
      </c>
      <c r="F257" s="31">
        <v>5</v>
      </c>
      <c r="G257" s="32"/>
      <c r="H257" s="29" t="s">
        <v>285</v>
      </c>
      <c r="I257" s="29" t="s">
        <v>32</v>
      </c>
      <c r="J257" s="33">
        <v>0</v>
      </c>
      <c r="K257" s="23">
        <v>1</v>
      </c>
      <c r="L257" s="33">
        <v>0</v>
      </c>
      <c r="M257" s="33">
        <v>0</v>
      </c>
      <c r="N257" s="33">
        <v>0</v>
      </c>
      <c r="O257" s="33">
        <v>0</v>
      </c>
      <c r="P257" s="33">
        <f t="shared" si="34"/>
        <v>1</v>
      </c>
      <c r="Q257" s="33">
        <v>2017</v>
      </c>
      <c r="R257" s="15"/>
    </row>
    <row r="258" spans="1:18" s="6" customFormat="1" ht="38.25" customHeight="1">
      <c r="A258" s="9" t="s">
        <v>19</v>
      </c>
      <c r="B258" s="9">
        <v>1</v>
      </c>
      <c r="C258" s="9">
        <v>3</v>
      </c>
      <c r="D258" s="9">
        <v>2</v>
      </c>
      <c r="E258" s="9">
        <v>0</v>
      </c>
      <c r="F258" s="31">
        <v>5</v>
      </c>
      <c r="G258" s="32"/>
      <c r="H258" s="29" t="s">
        <v>244</v>
      </c>
      <c r="I258" s="29" t="s">
        <v>32</v>
      </c>
      <c r="J258" s="33">
        <v>0</v>
      </c>
      <c r="K258" s="23">
        <v>0</v>
      </c>
      <c r="L258" s="33">
        <v>0</v>
      </c>
      <c r="M258" s="33">
        <v>0</v>
      </c>
      <c r="N258" s="33">
        <v>45</v>
      </c>
      <c r="O258" s="33">
        <v>0</v>
      </c>
      <c r="P258" s="33">
        <f t="shared" si="34"/>
        <v>45</v>
      </c>
      <c r="Q258" s="33">
        <v>2020</v>
      </c>
      <c r="R258" s="15"/>
    </row>
    <row r="259" spans="1:18" s="6" customFormat="1" ht="36" customHeight="1">
      <c r="A259" s="9" t="s">
        <v>19</v>
      </c>
      <c r="B259" s="9">
        <v>1</v>
      </c>
      <c r="C259" s="9">
        <v>3</v>
      </c>
      <c r="D259" s="9">
        <v>2</v>
      </c>
      <c r="E259" s="9">
        <v>0</v>
      </c>
      <c r="F259" s="31">
        <v>5</v>
      </c>
      <c r="G259" s="32"/>
      <c r="H259" s="29" t="s">
        <v>235</v>
      </c>
      <c r="I259" s="29" t="s">
        <v>32</v>
      </c>
      <c r="J259" s="33">
        <v>0</v>
      </c>
      <c r="K259" s="23">
        <v>0</v>
      </c>
      <c r="L259" s="33">
        <v>1</v>
      </c>
      <c r="M259" s="33">
        <v>0</v>
      </c>
      <c r="N259" s="33">
        <v>0</v>
      </c>
      <c r="O259" s="33">
        <v>0</v>
      </c>
      <c r="P259" s="33">
        <f t="shared" si="34"/>
        <v>1</v>
      </c>
      <c r="Q259" s="33">
        <v>2018</v>
      </c>
      <c r="R259" s="15"/>
    </row>
    <row r="260" spans="1:18" s="6" customFormat="1" ht="47.25" customHeight="1">
      <c r="A260" s="9" t="s">
        <v>19</v>
      </c>
      <c r="B260" s="9">
        <v>1</v>
      </c>
      <c r="C260" s="9">
        <v>3</v>
      </c>
      <c r="D260" s="9">
        <v>2</v>
      </c>
      <c r="E260" s="9">
        <v>0</v>
      </c>
      <c r="F260" s="31">
        <v>5</v>
      </c>
      <c r="G260" s="32"/>
      <c r="H260" s="29" t="s">
        <v>260</v>
      </c>
      <c r="I260" s="29" t="s">
        <v>32</v>
      </c>
      <c r="J260" s="23">
        <v>0</v>
      </c>
      <c r="K260" s="23">
        <v>0</v>
      </c>
      <c r="L260" s="23">
        <v>4</v>
      </c>
      <c r="M260" s="23">
        <v>0</v>
      </c>
      <c r="N260" s="23">
        <v>0</v>
      </c>
      <c r="O260" s="23">
        <v>0</v>
      </c>
      <c r="P260" s="23">
        <v>4</v>
      </c>
      <c r="Q260" s="33">
        <v>2018</v>
      </c>
      <c r="R260" s="15"/>
    </row>
    <row r="261" spans="1:18" s="6" customFormat="1" ht="66" customHeight="1">
      <c r="A261" s="9" t="s">
        <v>19</v>
      </c>
      <c r="B261" s="9">
        <v>1</v>
      </c>
      <c r="C261" s="9">
        <v>3</v>
      </c>
      <c r="D261" s="9">
        <v>2</v>
      </c>
      <c r="E261" s="9">
        <v>0</v>
      </c>
      <c r="F261" s="31">
        <v>6</v>
      </c>
      <c r="G261" s="46">
        <v>3</v>
      </c>
      <c r="H261" s="25" t="s">
        <v>148</v>
      </c>
      <c r="I261" s="25" t="s">
        <v>31</v>
      </c>
      <c r="J261" s="72">
        <v>1014.8</v>
      </c>
      <c r="K261" s="27">
        <v>3524.6000000000004</v>
      </c>
      <c r="L261" s="27">
        <v>10131.7</v>
      </c>
      <c r="M261" s="27">
        <v>9185.1</v>
      </c>
      <c r="N261" s="27">
        <v>5359.299999999999</v>
      </c>
      <c r="O261" s="27">
        <v>9382.9</v>
      </c>
      <c r="P261" s="27">
        <f>SUM(J261:O261)</f>
        <v>38598.4</v>
      </c>
      <c r="Q261" s="28">
        <v>2021</v>
      </c>
      <c r="R261" s="15"/>
    </row>
    <row r="262" spans="1:18" s="6" customFormat="1" ht="41.25" customHeight="1">
      <c r="A262" s="9" t="s">
        <v>19</v>
      </c>
      <c r="B262" s="14">
        <v>1</v>
      </c>
      <c r="C262" s="14">
        <v>3</v>
      </c>
      <c r="D262" s="14">
        <v>2</v>
      </c>
      <c r="E262" s="14">
        <v>0</v>
      </c>
      <c r="F262" s="49">
        <v>6</v>
      </c>
      <c r="G262" s="32"/>
      <c r="H262" s="29" t="s">
        <v>209</v>
      </c>
      <c r="I262" s="29" t="s">
        <v>32</v>
      </c>
      <c r="J262" s="78">
        <v>1</v>
      </c>
      <c r="K262" s="23">
        <v>2</v>
      </c>
      <c r="L262" s="23">
        <v>6</v>
      </c>
      <c r="M262" s="23">
        <v>5</v>
      </c>
      <c r="N262" s="23">
        <v>4</v>
      </c>
      <c r="O262" s="23">
        <v>42</v>
      </c>
      <c r="P262" s="23">
        <f>SUM(J262:O262)</f>
        <v>60</v>
      </c>
      <c r="Q262" s="33">
        <v>2021</v>
      </c>
      <c r="R262" s="15"/>
    </row>
    <row r="263" spans="1:18" s="6" customFormat="1" ht="34.5" customHeight="1">
      <c r="A263" s="9" t="s">
        <v>19</v>
      </c>
      <c r="B263" s="9">
        <v>1</v>
      </c>
      <c r="C263" s="9">
        <v>3</v>
      </c>
      <c r="D263" s="9">
        <v>2</v>
      </c>
      <c r="E263" s="9">
        <v>0</v>
      </c>
      <c r="F263" s="31">
        <v>6</v>
      </c>
      <c r="G263" s="32"/>
      <c r="H263" s="29" t="s">
        <v>210</v>
      </c>
      <c r="I263" s="29" t="s">
        <v>32</v>
      </c>
      <c r="J263" s="78">
        <v>3</v>
      </c>
      <c r="K263" s="23">
        <v>1</v>
      </c>
      <c r="L263" s="23">
        <v>0</v>
      </c>
      <c r="M263" s="23">
        <v>0</v>
      </c>
      <c r="N263" s="23">
        <v>0</v>
      </c>
      <c r="O263" s="23">
        <v>0</v>
      </c>
      <c r="P263" s="23">
        <f>SUM(J263:O263)</f>
        <v>4</v>
      </c>
      <c r="Q263" s="33">
        <v>2019</v>
      </c>
      <c r="R263" s="15"/>
    </row>
    <row r="264" spans="1:18" s="6" customFormat="1" ht="48" customHeight="1">
      <c r="A264" s="9" t="s">
        <v>19</v>
      </c>
      <c r="B264" s="9">
        <v>1</v>
      </c>
      <c r="C264" s="9">
        <v>3</v>
      </c>
      <c r="D264" s="9">
        <v>2</v>
      </c>
      <c r="E264" s="9">
        <v>0</v>
      </c>
      <c r="F264" s="31">
        <v>6</v>
      </c>
      <c r="G264" s="32"/>
      <c r="H264" s="29" t="s">
        <v>286</v>
      </c>
      <c r="I264" s="29" t="s">
        <v>115</v>
      </c>
      <c r="J264" s="78">
        <v>248</v>
      </c>
      <c r="K264" s="23">
        <v>248</v>
      </c>
      <c r="L264" s="23">
        <v>248</v>
      </c>
      <c r="M264" s="23">
        <v>248</v>
      </c>
      <c r="N264" s="23">
        <v>248</v>
      </c>
      <c r="O264" s="23">
        <v>0</v>
      </c>
      <c r="P264" s="23">
        <f>SUM(J264:O264)</f>
        <v>1240</v>
      </c>
      <c r="Q264" s="33">
        <v>2020</v>
      </c>
      <c r="R264" s="15"/>
    </row>
    <row r="265" spans="1:18" s="6" customFormat="1" ht="38.25" customHeight="1">
      <c r="A265" s="9" t="s">
        <v>19</v>
      </c>
      <c r="B265" s="9">
        <v>1</v>
      </c>
      <c r="C265" s="9">
        <v>3</v>
      </c>
      <c r="D265" s="9">
        <v>2</v>
      </c>
      <c r="E265" s="9">
        <v>0</v>
      </c>
      <c r="F265" s="31">
        <v>6</v>
      </c>
      <c r="G265" s="32"/>
      <c r="H265" s="29" t="s">
        <v>245</v>
      </c>
      <c r="I265" s="29" t="s">
        <v>32</v>
      </c>
      <c r="J265" s="33">
        <v>0</v>
      </c>
      <c r="K265" s="23">
        <v>0</v>
      </c>
      <c r="L265" s="33">
        <v>1</v>
      </c>
      <c r="M265" s="33">
        <v>0</v>
      </c>
      <c r="N265" s="33">
        <v>0</v>
      </c>
      <c r="O265" s="33">
        <v>0</v>
      </c>
      <c r="P265" s="33">
        <f aca="true" t="shared" si="35" ref="P265:P290">SUM(J265:O265)</f>
        <v>1</v>
      </c>
      <c r="Q265" s="33">
        <v>2018</v>
      </c>
      <c r="R265" s="15"/>
    </row>
    <row r="266" spans="1:18" s="6" customFormat="1" ht="48" customHeight="1">
      <c r="A266" s="9" t="s">
        <v>19</v>
      </c>
      <c r="B266" s="9">
        <v>1</v>
      </c>
      <c r="C266" s="9">
        <v>3</v>
      </c>
      <c r="D266" s="9">
        <v>2</v>
      </c>
      <c r="E266" s="9">
        <v>0</v>
      </c>
      <c r="F266" s="31">
        <v>6</v>
      </c>
      <c r="G266" s="32"/>
      <c r="H266" s="29" t="s">
        <v>246</v>
      </c>
      <c r="I266" s="29" t="s">
        <v>32</v>
      </c>
      <c r="J266" s="33">
        <v>0</v>
      </c>
      <c r="K266" s="23">
        <v>0</v>
      </c>
      <c r="L266" s="33">
        <v>1</v>
      </c>
      <c r="M266" s="33">
        <v>1</v>
      </c>
      <c r="N266" s="33">
        <v>1</v>
      </c>
      <c r="O266" s="33">
        <v>0</v>
      </c>
      <c r="P266" s="33">
        <f t="shared" si="35"/>
        <v>3</v>
      </c>
      <c r="Q266" s="33">
        <v>2020</v>
      </c>
      <c r="R266" s="15"/>
    </row>
    <row r="267" spans="1:17" ht="48" customHeight="1">
      <c r="A267" s="9" t="s">
        <v>19</v>
      </c>
      <c r="B267" s="9">
        <v>1</v>
      </c>
      <c r="C267" s="9">
        <v>3</v>
      </c>
      <c r="D267" s="9">
        <v>2</v>
      </c>
      <c r="E267" s="9">
        <v>0</v>
      </c>
      <c r="F267" s="31">
        <v>6</v>
      </c>
      <c r="G267" s="32"/>
      <c r="H267" s="29" t="s">
        <v>247</v>
      </c>
      <c r="I267" s="29" t="s">
        <v>32</v>
      </c>
      <c r="J267" s="23">
        <v>0</v>
      </c>
      <c r="K267" s="23">
        <v>1</v>
      </c>
      <c r="L267" s="23">
        <v>0</v>
      </c>
      <c r="M267" s="23">
        <v>0</v>
      </c>
      <c r="N267" s="23">
        <v>0</v>
      </c>
      <c r="O267" s="23">
        <v>0</v>
      </c>
      <c r="P267" s="23">
        <f t="shared" si="35"/>
        <v>1</v>
      </c>
      <c r="Q267" s="33">
        <v>2017</v>
      </c>
    </row>
    <row r="268" spans="1:17" ht="48.75" customHeight="1">
      <c r="A268" s="9" t="s">
        <v>19</v>
      </c>
      <c r="B268" s="9">
        <v>1</v>
      </c>
      <c r="C268" s="9">
        <v>3</v>
      </c>
      <c r="D268" s="9">
        <v>2</v>
      </c>
      <c r="E268" s="9">
        <v>0</v>
      </c>
      <c r="F268" s="31">
        <v>6</v>
      </c>
      <c r="G268" s="32"/>
      <c r="H268" s="29" t="s">
        <v>248</v>
      </c>
      <c r="I268" s="29" t="s">
        <v>32</v>
      </c>
      <c r="J268" s="23">
        <v>0</v>
      </c>
      <c r="K268" s="23">
        <v>1</v>
      </c>
      <c r="L268" s="23">
        <v>1</v>
      </c>
      <c r="M268" s="23">
        <v>0</v>
      </c>
      <c r="N268" s="23">
        <v>0</v>
      </c>
      <c r="O268" s="23">
        <v>0</v>
      </c>
      <c r="P268" s="23">
        <v>2</v>
      </c>
      <c r="Q268" s="33">
        <v>2018</v>
      </c>
    </row>
    <row r="269" spans="1:18" s="6" customFormat="1" ht="51.75" customHeight="1">
      <c r="A269" s="9" t="s">
        <v>19</v>
      </c>
      <c r="B269" s="9">
        <v>1</v>
      </c>
      <c r="C269" s="9">
        <v>3</v>
      </c>
      <c r="D269" s="9">
        <v>2</v>
      </c>
      <c r="E269" s="9">
        <v>0</v>
      </c>
      <c r="F269" s="31">
        <v>6</v>
      </c>
      <c r="G269" s="32"/>
      <c r="H269" s="29" t="s">
        <v>287</v>
      </c>
      <c r="I269" s="29" t="s">
        <v>32</v>
      </c>
      <c r="J269" s="33">
        <v>0</v>
      </c>
      <c r="K269" s="33">
        <v>0</v>
      </c>
      <c r="L269" s="33">
        <v>0</v>
      </c>
      <c r="M269" s="33">
        <v>1</v>
      </c>
      <c r="N269" s="33">
        <v>0</v>
      </c>
      <c r="O269" s="33">
        <v>0</v>
      </c>
      <c r="P269" s="33">
        <f t="shared" si="35"/>
        <v>1</v>
      </c>
      <c r="Q269" s="33">
        <v>2019</v>
      </c>
      <c r="R269" s="15"/>
    </row>
    <row r="270" spans="1:18" s="6" customFormat="1" ht="47.25">
      <c r="A270" s="9" t="s">
        <v>19</v>
      </c>
      <c r="B270" s="9">
        <v>1</v>
      </c>
      <c r="C270" s="9">
        <v>3</v>
      </c>
      <c r="D270" s="9">
        <v>2</v>
      </c>
      <c r="E270" s="9">
        <v>0</v>
      </c>
      <c r="F270" s="31">
        <v>6</v>
      </c>
      <c r="G270" s="32"/>
      <c r="H270" s="29" t="s">
        <v>284</v>
      </c>
      <c r="I270" s="29" t="s">
        <v>32</v>
      </c>
      <c r="J270" s="33">
        <v>0</v>
      </c>
      <c r="K270" s="33">
        <v>0</v>
      </c>
      <c r="L270" s="33">
        <v>1</v>
      </c>
      <c r="M270" s="33">
        <v>0</v>
      </c>
      <c r="N270" s="33">
        <v>0</v>
      </c>
      <c r="O270" s="33">
        <v>0</v>
      </c>
      <c r="P270" s="28">
        <f t="shared" si="35"/>
        <v>1</v>
      </c>
      <c r="Q270" s="33">
        <v>2018</v>
      </c>
      <c r="R270" s="15"/>
    </row>
    <row r="271" spans="1:18" s="6" customFormat="1" ht="36.75" customHeight="1">
      <c r="A271" s="9" t="s">
        <v>19</v>
      </c>
      <c r="B271" s="9">
        <v>1</v>
      </c>
      <c r="C271" s="9">
        <v>3</v>
      </c>
      <c r="D271" s="9">
        <v>2</v>
      </c>
      <c r="E271" s="9">
        <v>0</v>
      </c>
      <c r="F271" s="31">
        <v>6</v>
      </c>
      <c r="G271" s="32"/>
      <c r="H271" s="29" t="s">
        <v>261</v>
      </c>
      <c r="I271" s="29" t="s">
        <v>32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1</v>
      </c>
      <c r="P271" s="33">
        <f t="shared" si="35"/>
        <v>1</v>
      </c>
      <c r="Q271" s="33">
        <v>2021</v>
      </c>
      <c r="R271" s="15"/>
    </row>
    <row r="272" spans="1:18" s="6" customFormat="1" ht="34.5" customHeight="1">
      <c r="A272" s="9" t="s">
        <v>19</v>
      </c>
      <c r="B272" s="9">
        <v>1</v>
      </c>
      <c r="C272" s="9">
        <v>3</v>
      </c>
      <c r="D272" s="9">
        <v>2</v>
      </c>
      <c r="E272" s="9">
        <v>0</v>
      </c>
      <c r="F272" s="31">
        <v>6</v>
      </c>
      <c r="G272" s="32"/>
      <c r="H272" s="29" t="s">
        <v>249</v>
      </c>
      <c r="I272" s="29" t="s">
        <v>32</v>
      </c>
      <c r="J272" s="33">
        <v>0</v>
      </c>
      <c r="K272" s="33">
        <v>140</v>
      </c>
      <c r="L272" s="33">
        <v>140</v>
      </c>
      <c r="M272" s="33">
        <v>140</v>
      </c>
      <c r="N272" s="33">
        <v>0</v>
      </c>
      <c r="O272" s="33">
        <v>0</v>
      </c>
      <c r="P272" s="33">
        <f t="shared" si="35"/>
        <v>420</v>
      </c>
      <c r="Q272" s="33">
        <v>2019</v>
      </c>
      <c r="R272" s="15"/>
    </row>
    <row r="273" spans="1:18" s="6" customFormat="1" ht="50.25" customHeight="1">
      <c r="A273" s="9" t="s">
        <v>19</v>
      </c>
      <c r="B273" s="9">
        <v>1</v>
      </c>
      <c r="C273" s="9">
        <v>3</v>
      </c>
      <c r="D273" s="9">
        <v>2</v>
      </c>
      <c r="E273" s="9">
        <v>0</v>
      </c>
      <c r="F273" s="31">
        <v>6</v>
      </c>
      <c r="G273" s="32"/>
      <c r="H273" s="62" t="s">
        <v>283</v>
      </c>
      <c r="I273" s="62" t="s">
        <v>32</v>
      </c>
      <c r="J273" s="33">
        <v>0</v>
      </c>
      <c r="K273" s="33">
        <v>49</v>
      </c>
      <c r="L273" s="33">
        <v>9</v>
      </c>
      <c r="M273" s="33">
        <v>9</v>
      </c>
      <c r="N273" s="33">
        <v>9</v>
      </c>
      <c r="O273" s="33">
        <v>9</v>
      </c>
      <c r="P273" s="33">
        <f t="shared" si="35"/>
        <v>85</v>
      </c>
      <c r="Q273" s="33">
        <v>2021</v>
      </c>
      <c r="R273" s="15"/>
    </row>
    <row r="274" spans="1:18" s="6" customFormat="1" ht="48.75" customHeight="1">
      <c r="A274" s="9" t="s">
        <v>19</v>
      </c>
      <c r="B274" s="9">
        <v>1</v>
      </c>
      <c r="C274" s="9">
        <v>3</v>
      </c>
      <c r="D274" s="9">
        <v>2</v>
      </c>
      <c r="E274" s="9">
        <v>0</v>
      </c>
      <c r="F274" s="31">
        <v>6</v>
      </c>
      <c r="G274" s="32"/>
      <c r="H274" s="29" t="s">
        <v>250</v>
      </c>
      <c r="I274" s="29" t="s">
        <v>32</v>
      </c>
      <c r="J274" s="23">
        <v>0</v>
      </c>
      <c r="K274" s="33">
        <v>0</v>
      </c>
      <c r="L274" s="23">
        <v>1</v>
      </c>
      <c r="M274" s="23">
        <v>0</v>
      </c>
      <c r="N274" s="23">
        <v>0</v>
      </c>
      <c r="O274" s="23">
        <v>0</v>
      </c>
      <c r="P274" s="23">
        <f t="shared" si="35"/>
        <v>1</v>
      </c>
      <c r="Q274" s="33">
        <v>2018</v>
      </c>
      <c r="R274" s="15"/>
    </row>
    <row r="275" spans="1:18" s="6" customFormat="1" ht="36" customHeight="1">
      <c r="A275" s="9" t="s">
        <v>19</v>
      </c>
      <c r="B275" s="9">
        <v>1</v>
      </c>
      <c r="C275" s="9">
        <v>3</v>
      </c>
      <c r="D275" s="9">
        <v>2</v>
      </c>
      <c r="E275" s="9">
        <v>0</v>
      </c>
      <c r="F275" s="31">
        <v>6</v>
      </c>
      <c r="G275" s="32"/>
      <c r="H275" s="29" t="s">
        <v>251</v>
      </c>
      <c r="I275" s="29" t="s">
        <v>32</v>
      </c>
      <c r="J275" s="33">
        <v>0</v>
      </c>
      <c r="K275" s="23">
        <v>0</v>
      </c>
      <c r="L275" s="33">
        <v>62</v>
      </c>
      <c r="M275" s="33">
        <v>62</v>
      </c>
      <c r="N275" s="33">
        <v>62</v>
      </c>
      <c r="O275" s="33">
        <v>62</v>
      </c>
      <c r="P275" s="33">
        <f>SUM(J275:O275)</f>
        <v>248</v>
      </c>
      <c r="Q275" s="33">
        <v>2021</v>
      </c>
      <c r="R275" s="15"/>
    </row>
    <row r="276" spans="1:18" s="6" customFormat="1" ht="39.75" customHeight="1">
      <c r="A276" s="9" t="s">
        <v>19</v>
      </c>
      <c r="B276" s="9">
        <v>1</v>
      </c>
      <c r="C276" s="9">
        <v>3</v>
      </c>
      <c r="D276" s="9">
        <v>2</v>
      </c>
      <c r="E276" s="9">
        <v>0</v>
      </c>
      <c r="F276" s="31">
        <v>7</v>
      </c>
      <c r="G276" s="46">
        <v>3</v>
      </c>
      <c r="H276" s="25" t="s">
        <v>291</v>
      </c>
      <c r="I276" s="25" t="s">
        <v>21</v>
      </c>
      <c r="J276" s="27">
        <v>77.6</v>
      </c>
      <c r="K276" s="27">
        <v>250</v>
      </c>
      <c r="L276" s="26">
        <v>0</v>
      </c>
      <c r="M276" s="26">
        <v>0</v>
      </c>
      <c r="N276" s="26">
        <v>0</v>
      </c>
      <c r="O276" s="26">
        <v>0</v>
      </c>
      <c r="P276" s="27">
        <v>250</v>
      </c>
      <c r="Q276" s="28">
        <v>2017</v>
      </c>
      <c r="R276" s="15"/>
    </row>
    <row r="277" spans="1:18" s="6" customFormat="1" ht="38.25" customHeight="1">
      <c r="A277" s="9" t="s">
        <v>19</v>
      </c>
      <c r="B277" s="9">
        <v>1</v>
      </c>
      <c r="C277" s="9">
        <v>3</v>
      </c>
      <c r="D277" s="9">
        <v>2</v>
      </c>
      <c r="E277" s="9">
        <v>0</v>
      </c>
      <c r="F277" s="31">
        <v>7</v>
      </c>
      <c r="G277" s="32"/>
      <c r="H277" s="29" t="s">
        <v>292</v>
      </c>
      <c r="I277" s="29" t="s">
        <v>32</v>
      </c>
      <c r="J277" s="23">
        <v>1</v>
      </c>
      <c r="K277" s="33">
        <v>1</v>
      </c>
      <c r="L277" s="33">
        <v>0</v>
      </c>
      <c r="M277" s="33">
        <v>0</v>
      </c>
      <c r="N277" s="33">
        <v>0</v>
      </c>
      <c r="O277" s="33">
        <v>0</v>
      </c>
      <c r="P277" s="23">
        <f>SUM(J277:O277)</f>
        <v>2</v>
      </c>
      <c r="Q277" s="33">
        <v>2017</v>
      </c>
      <c r="R277" s="15"/>
    </row>
    <row r="278" spans="1:17" ht="82.5" customHeight="1">
      <c r="A278" s="9" t="s">
        <v>19</v>
      </c>
      <c r="B278" s="9">
        <v>1</v>
      </c>
      <c r="C278" s="9">
        <v>3</v>
      </c>
      <c r="D278" s="9">
        <v>2</v>
      </c>
      <c r="E278" s="9">
        <v>0</v>
      </c>
      <c r="F278" s="31">
        <v>8</v>
      </c>
      <c r="G278" s="46">
        <v>3</v>
      </c>
      <c r="H278" s="25" t="s">
        <v>136</v>
      </c>
      <c r="I278" s="25" t="s">
        <v>37</v>
      </c>
      <c r="J278" s="94">
        <v>1567.6</v>
      </c>
      <c r="K278" s="27">
        <v>1244.2</v>
      </c>
      <c r="L278" s="27">
        <v>1253.8</v>
      </c>
      <c r="M278" s="27">
        <v>1253.8</v>
      </c>
      <c r="N278" s="27">
        <v>1253.8</v>
      </c>
      <c r="O278" s="27">
        <v>1253.8</v>
      </c>
      <c r="P278" s="27">
        <f>SUM(J278:O278)</f>
        <v>7827.000000000001</v>
      </c>
      <c r="Q278" s="28">
        <v>2021</v>
      </c>
    </row>
    <row r="279" spans="1:17" ht="116.25" customHeight="1">
      <c r="A279" s="9" t="s">
        <v>19</v>
      </c>
      <c r="B279" s="9">
        <v>1</v>
      </c>
      <c r="C279" s="9">
        <v>3</v>
      </c>
      <c r="D279" s="9">
        <v>2</v>
      </c>
      <c r="E279" s="9">
        <v>0</v>
      </c>
      <c r="F279" s="31">
        <v>8</v>
      </c>
      <c r="G279" s="32"/>
      <c r="H279" s="29" t="s">
        <v>163</v>
      </c>
      <c r="I279" s="29" t="s">
        <v>32</v>
      </c>
      <c r="J279" s="95">
        <v>83</v>
      </c>
      <c r="K279" s="23">
        <v>78</v>
      </c>
      <c r="L279" s="23">
        <v>122</v>
      </c>
      <c r="M279" s="23">
        <v>78</v>
      </c>
      <c r="N279" s="23">
        <v>122</v>
      </c>
      <c r="O279" s="23">
        <v>78</v>
      </c>
      <c r="P279" s="23">
        <f>SUM(J279:O279)</f>
        <v>561</v>
      </c>
      <c r="Q279" s="33">
        <v>2021</v>
      </c>
    </row>
    <row r="280" spans="1:18" s="11" customFormat="1" ht="35.25" customHeight="1">
      <c r="A280" s="9" t="s">
        <v>19</v>
      </c>
      <c r="B280" s="9">
        <v>1</v>
      </c>
      <c r="C280" s="9">
        <v>3</v>
      </c>
      <c r="D280" s="9">
        <v>2</v>
      </c>
      <c r="E280" s="9">
        <v>0</v>
      </c>
      <c r="F280" s="31">
        <v>9</v>
      </c>
      <c r="G280" s="32">
        <v>3</v>
      </c>
      <c r="H280" s="25" t="s">
        <v>137</v>
      </c>
      <c r="I280" s="29" t="s">
        <v>31</v>
      </c>
      <c r="J280" s="27">
        <v>0</v>
      </c>
      <c r="K280" s="27">
        <v>0</v>
      </c>
      <c r="L280" s="27">
        <v>100.3</v>
      </c>
      <c r="M280" s="27">
        <v>0</v>
      </c>
      <c r="N280" s="27">
        <v>0</v>
      </c>
      <c r="O280" s="27">
        <v>0</v>
      </c>
      <c r="P280" s="27">
        <f>SUM(J280:O280)</f>
        <v>100.3</v>
      </c>
      <c r="Q280" s="33">
        <v>2018</v>
      </c>
      <c r="R280" s="18"/>
    </row>
    <row r="281" spans="1:17" ht="33.75" customHeight="1">
      <c r="A281" s="9" t="s">
        <v>19</v>
      </c>
      <c r="B281" s="9">
        <v>1</v>
      </c>
      <c r="C281" s="9">
        <v>3</v>
      </c>
      <c r="D281" s="9">
        <v>2</v>
      </c>
      <c r="E281" s="9">
        <v>0</v>
      </c>
      <c r="F281" s="31">
        <v>9</v>
      </c>
      <c r="G281" s="32"/>
      <c r="H281" s="29" t="s">
        <v>116</v>
      </c>
      <c r="I281" s="64" t="s">
        <v>32</v>
      </c>
      <c r="J281" s="33">
        <v>0</v>
      </c>
      <c r="K281" s="23">
        <v>0</v>
      </c>
      <c r="L281" s="33">
        <v>1</v>
      </c>
      <c r="M281" s="33">
        <v>0</v>
      </c>
      <c r="N281" s="33">
        <v>0</v>
      </c>
      <c r="O281" s="33">
        <v>0</v>
      </c>
      <c r="P281" s="51">
        <f t="shared" si="35"/>
        <v>1</v>
      </c>
      <c r="Q281" s="33">
        <v>2018</v>
      </c>
    </row>
    <row r="282" spans="1:17" ht="81.75" customHeight="1">
      <c r="A282" s="9" t="s">
        <v>19</v>
      </c>
      <c r="B282" s="9">
        <v>1</v>
      </c>
      <c r="C282" s="9">
        <v>3</v>
      </c>
      <c r="D282" s="9">
        <v>2</v>
      </c>
      <c r="E282" s="9">
        <v>1</v>
      </c>
      <c r="F282" s="9">
        <v>0</v>
      </c>
      <c r="G282" s="70">
        <v>3</v>
      </c>
      <c r="H282" s="73" t="s">
        <v>271</v>
      </c>
      <c r="I282" s="80" t="s">
        <v>31</v>
      </c>
      <c r="J282" s="81">
        <v>603.5</v>
      </c>
      <c r="K282" s="81">
        <v>0</v>
      </c>
      <c r="L282" s="81">
        <v>0</v>
      </c>
      <c r="M282" s="81">
        <v>0</v>
      </c>
      <c r="N282" s="81">
        <v>0</v>
      </c>
      <c r="O282" s="81">
        <v>0</v>
      </c>
      <c r="P282" s="72">
        <f t="shared" si="35"/>
        <v>603.5</v>
      </c>
      <c r="Q282" s="82">
        <v>2016</v>
      </c>
    </row>
    <row r="283" spans="1:17" ht="66" customHeight="1">
      <c r="A283" s="9" t="s">
        <v>19</v>
      </c>
      <c r="B283" s="9">
        <v>1</v>
      </c>
      <c r="C283" s="9">
        <v>3</v>
      </c>
      <c r="D283" s="9">
        <v>2</v>
      </c>
      <c r="E283" s="9">
        <v>1</v>
      </c>
      <c r="F283" s="9">
        <v>0</v>
      </c>
      <c r="G283" s="70"/>
      <c r="H283" s="74" t="s">
        <v>272</v>
      </c>
      <c r="I283" s="79" t="s">
        <v>31</v>
      </c>
      <c r="J283" s="101">
        <v>41.95</v>
      </c>
      <c r="K283" s="75">
        <v>0</v>
      </c>
      <c r="L283" s="75">
        <v>0</v>
      </c>
      <c r="M283" s="75">
        <v>0</v>
      </c>
      <c r="N283" s="75">
        <v>0</v>
      </c>
      <c r="O283" s="75">
        <v>0</v>
      </c>
      <c r="P283" s="91">
        <f t="shared" si="35"/>
        <v>41.95</v>
      </c>
      <c r="Q283" s="76">
        <v>2016</v>
      </c>
    </row>
    <row r="284" spans="1:17" ht="30.75" customHeight="1">
      <c r="A284" s="9" t="s">
        <v>19</v>
      </c>
      <c r="B284" s="103">
        <v>1</v>
      </c>
      <c r="C284" s="103">
        <v>9</v>
      </c>
      <c r="D284" s="103">
        <v>0</v>
      </c>
      <c r="E284" s="103">
        <v>0</v>
      </c>
      <c r="F284" s="103">
        <v>0</v>
      </c>
      <c r="G284" s="108"/>
      <c r="H284" s="104" t="s">
        <v>117</v>
      </c>
      <c r="I284" s="104" t="s">
        <v>21</v>
      </c>
      <c r="J284" s="105">
        <v>26799.3</v>
      </c>
      <c r="K284" s="105">
        <f aca="true" t="shared" si="36" ref="K284:O286">SUM(K285)</f>
        <v>27232.4</v>
      </c>
      <c r="L284" s="109">
        <f t="shared" si="36"/>
        <v>27231.1</v>
      </c>
      <c r="M284" s="109">
        <f t="shared" si="36"/>
        <v>27231.1</v>
      </c>
      <c r="N284" s="109">
        <f t="shared" si="36"/>
        <v>27231.1</v>
      </c>
      <c r="O284" s="109">
        <f t="shared" si="36"/>
        <v>27231.1</v>
      </c>
      <c r="P284" s="105">
        <f t="shared" si="35"/>
        <v>162956.1</v>
      </c>
      <c r="Q284" s="110">
        <v>2021</v>
      </c>
    </row>
    <row r="285" spans="1:17" ht="50.25" customHeight="1">
      <c r="A285" s="7" t="s">
        <v>19</v>
      </c>
      <c r="B285" s="7">
        <v>1</v>
      </c>
      <c r="C285" s="7">
        <v>9</v>
      </c>
      <c r="D285" s="7">
        <v>1</v>
      </c>
      <c r="E285" s="7">
        <v>0</v>
      </c>
      <c r="F285" s="46">
        <v>0</v>
      </c>
      <c r="G285" s="46">
        <v>3</v>
      </c>
      <c r="H285" s="25" t="s">
        <v>118</v>
      </c>
      <c r="I285" s="25" t="s">
        <v>31</v>
      </c>
      <c r="J285" s="102">
        <v>26799.3</v>
      </c>
      <c r="K285" s="27">
        <f t="shared" si="36"/>
        <v>27232.4</v>
      </c>
      <c r="L285" s="26">
        <f t="shared" si="36"/>
        <v>27231.1</v>
      </c>
      <c r="M285" s="26">
        <f t="shared" si="36"/>
        <v>27231.1</v>
      </c>
      <c r="N285" s="26">
        <f t="shared" si="36"/>
        <v>27231.1</v>
      </c>
      <c r="O285" s="26">
        <f t="shared" si="36"/>
        <v>27231.1</v>
      </c>
      <c r="P285" s="27">
        <f t="shared" si="35"/>
        <v>162956.1</v>
      </c>
      <c r="Q285" s="28">
        <v>2021</v>
      </c>
    </row>
    <row r="286" spans="1:17" ht="24" customHeight="1">
      <c r="A286" s="7" t="s">
        <v>19</v>
      </c>
      <c r="B286" s="7">
        <v>1</v>
      </c>
      <c r="C286" s="7">
        <v>9</v>
      </c>
      <c r="D286" s="7">
        <v>1</v>
      </c>
      <c r="E286" s="7">
        <v>0</v>
      </c>
      <c r="F286" s="46">
        <v>0</v>
      </c>
      <c r="G286" s="46">
        <v>3</v>
      </c>
      <c r="H286" s="25" t="s">
        <v>22</v>
      </c>
      <c r="I286" s="25" t="s">
        <v>31</v>
      </c>
      <c r="J286" s="102">
        <v>26799.3</v>
      </c>
      <c r="K286" s="27">
        <f t="shared" si="36"/>
        <v>27232.4</v>
      </c>
      <c r="L286" s="26">
        <f t="shared" si="36"/>
        <v>27231.1</v>
      </c>
      <c r="M286" s="26">
        <f t="shared" si="36"/>
        <v>27231.1</v>
      </c>
      <c r="N286" s="26">
        <f t="shared" si="36"/>
        <v>27231.1</v>
      </c>
      <c r="O286" s="26">
        <f t="shared" si="36"/>
        <v>27231.1</v>
      </c>
      <c r="P286" s="27">
        <f t="shared" si="35"/>
        <v>162956.1</v>
      </c>
      <c r="Q286" s="28">
        <v>2021</v>
      </c>
    </row>
    <row r="287" spans="1:17" ht="31.5">
      <c r="A287" s="7" t="s">
        <v>19</v>
      </c>
      <c r="B287" s="7">
        <v>1</v>
      </c>
      <c r="C287" s="7">
        <v>9</v>
      </c>
      <c r="D287" s="7">
        <v>1</v>
      </c>
      <c r="E287" s="7">
        <v>0</v>
      </c>
      <c r="F287" s="46">
        <v>1</v>
      </c>
      <c r="G287" s="32">
        <v>3</v>
      </c>
      <c r="H287" s="29" t="s">
        <v>119</v>
      </c>
      <c r="I287" s="29" t="s">
        <v>37</v>
      </c>
      <c r="J287" s="102">
        <v>26799.3</v>
      </c>
      <c r="K287" s="26">
        <v>27232.4</v>
      </c>
      <c r="L287" s="26">
        <v>27231.1</v>
      </c>
      <c r="M287" s="26">
        <v>27231.1</v>
      </c>
      <c r="N287" s="26">
        <v>27231.1</v>
      </c>
      <c r="O287" s="26">
        <v>27231.1</v>
      </c>
      <c r="P287" s="27">
        <f t="shared" si="35"/>
        <v>162956.1</v>
      </c>
      <c r="Q287" s="33">
        <v>2021</v>
      </c>
    </row>
    <row r="288" spans="1:17" ht="15.75">
      <c r="A288" s="7" t="s">
        <v>19</v>
      </c>
      <c r="B288" s="7">
        <v>1</v>
      </c>
      <c r="C288" s="7">
        <v>9</v>
      </c>
      <c r="D288" s="7">
        <v>2</v>
      </c>
      <c r="E288" s="7">
        <v>0</v>
      </c>
      <c r="F288" s="46">
        <v>0</v>
      </c>
      <c r="G288" s="32"/>
      <c r="H288" s="25" t="s">
        <v>120</v>
      </c>
      <c r="I288" s="29"/>
      <c r="J288" s="65"/>
      <c r="K288" s="65"/>
      <c r="L288" s="65"/>
      <c r="M288" s="65"/>
      <c r="N288" s="65"/>
      <c r="O288" s="65"/>
      <c r="P288" s="51"/>
      <c r="Q288" s="33"/>
    </row>
    <row r="289" spans="1:17" ht="82.5" customHeight="1">
      <c r="A289" s="7" t="s">
        <v>19</v>
      </c>
      <c r="B289" s="7">
        <v>1</v>
      </c>
      <c r="C289" s="7">
        <v>9</v>
      </c>
      <c r="D289" s="7">
        <v>2</v>
      </c>
      <c r="E289" s="7">
        <v>0</v>
      </c>
      <c r="F289" s="46">
        <v>1</v>
      </c>
      <c r="G289" s="32"/>
      <c r="H289" s="29" t="s">
        <v>121</v>
      </c>
      <c r="I289" s="54" t="s">
        <v>39</v>
      </c>
      <c r="J289" s="47" t="s">
        <v>40</v>
      </c>
      <c r="K289" s="47" t="s">
        <v>40</v>
      </c>
      <c r="L289" s="47" t="s">
        <v>40</v>
      </c>
      <c r="M289" s="47" t="s">
        <v>40</v>
      </c>
      <c r="N289" s="47" t="s">
        <v>40</v>
      </c>
      <c r="O289" s="47" t="s">
        <v>40</v>
      </c>
      <c r="P289" s="66" t="s">
        <v>40</v>
      </c>
      <c r="Q289" s="33">
        <v>2021</v>
      </c>
    </row>
    <row r="290" spans="1:17" ht="83.25" customHeight="1">
      <c r="A290" s="7" t="s">
        <v>19</v>
      </c>
      <c r="B290" s="7">
        <v>1</v>
      </c>
      <c r="C290" s="7">
        <v>9</v>
      </c>
      <c r="D290" s="7">
        <v>2</v>
      </c>
      <c r="E290" s="7">
        <v>0</v>
      </c>
      <c r="F290" s="46">
        <v>1</v>
      </c>
      <c r="G290" s="32"/>
      <c r="H290" s="29" t="s">
        <v>122</v>
      </c>
      <c r="I290" s="54" t="s">
        <v>32</v>
      </c>
      <c r="J290" s="23">
        <v>10</v>
      </c>
      <c r="K290" s="23">
        <v>10</v>
      </c>
      <c r="L290" s="23">
        <v>10</v>
      </c>
      <c r="M290" s="23">
        <v>10</v>
      </c>
      <c r="N290" s="23">
        <v>10</v>
      </c>
      <c r="O290" s="23">
        <v>10</v>
      </c>
      <c r="P290" s="66">
        <f t="shared" si="35"/>
        <v>60</v>
      </c>
      <c r="Q290" s="33">
        <v>2021</v>
      </c>
    </row>
    <row r="291" spans="1:17" ht="99" customHeight="1">
      <c r="A291" s="7" t="s">
        <v>19</v>
      </c>
      <c r="B291" s="7">
        <v>1</v>
      </c>
      <c r="C291" s="7">
        <v>9</v>
      </c>
      <c r="D291" s="7">
        <v>2</v>
      </c>
      <c r="E291" s="7">
        <v>0</v>
      </c>
      <c r="F291" s="46">
        <v>2</v>
      </c>
      <c r="G291" s="32"/>
      <c r="H291" s="29" t="s">
        <v>123</v>
      </c>
      <c r="I291" s="54" t="s">
        <v>39</v>
      </c>
      <c r="J291" s="47" t="s">
        <v>40</v>
      </c>
      <c r="K291" s="47" t="s">
        <v>40</v>
      </c>
      <c r="L291" s="47" t="s">
        <v>40</v>
      </c>
      <c r="M291" s="47" t="s">
        <v>40</v>
      </c>
      <c r="N291" s="47" t="s">
        <v>40</v>
      </c>
      <c r="O291" s="47" t="s">
        <v>40</v>
      </c>
      <c r="P291" s="66" t="s">
        <v>40</v>
      </c>
      <c r="Q291" s="33">
        <v>2021</v>
      </c>
    </row>
    <row r="292" spans="1:17" ht="31.5">
      <c r="A292" s="7" t="s">
        <v>19</v>
      </c>
      <c r="B292" s="7">
        <v>1</v>
      </c>
      <c r="C292" s="7">
        <v>9</v>
      </c>
      <c r="D292" s="7">
        <v>2</v>
      </c>
      <c r="E292" s="7">
        <v>0</v>
      </c>
      <c r="F292" s="46">
        <v>2</v>
      </c>
      <c r="G292" s="32"/>
      <c r="H292" s="29" t="s">
        <v>124</v>
      </c>
      <c r="I292" s="54" t="s">
        <v>32</v>
      </c>
      <c r="J292" s="23">
        <v>19</v>
      </c>
      <c r="K292" s="23">
        <v>19</v>
      </c>
      <c r="L292" s="23">
        <v>19</v>
      </c>
      <c r="M292" s="23">
        <v>19</v>
      </c>
      <c r="N292" s="23">
        <v>19</v>
      </c>
      <c r="O292" s="23">
        <v>19</v>
      </c>
      <c r="P292" s="66">
        <f>SUM(J292:O292)</f>
        <v>114</v>
      </c>
      <c r="Q292" s="33">
        <v>2021</v>
      </c>
    </row>
    <row r="293" spans="1:17" ht="78.75" customHeight="1">
      <c r="A293" s="7" t="s">
        <v>19</v>
      </c>
      <c r="B293" s="7">
        <v>1</v>
      </c>
      <c r="C293" s="7">
        <v>9</v>
      </c>
      <c r="D293" s="7">
        <v>2</v>
      </c>
      <c r="E293" s="7">
        <v>0</v>
      </c>
      <c r="F293" s="46">
        <v>3</v>
      </c>
      <c r="G293" s="32"/>
      <c r="H293" s="29" t="s">
        <v>125</v>
      </c>
      <c r="I293" s="54" t="s">
        <v>39</v>
      </c>
      <c r="J293" s="47" t="s">
        <v>40</v>
      </c>
      <c r="K293" s="47" t="s">
        <v>40</v>
      </c>
      <c r="L293" s="47" t="s">
        <v>40</v>
      </c>
      <c r="M293" s="47" t="s">
        <v>40</v>
      </c>
      <c r="N293" s="47" t="s">
        <v>40</v>
      </c>
      <c r="O293" s="47" t="s">
        <v>40</v>
      </c>
      <c r="P293" s="66" t="s">
        <v>40</v>
      </c>
      <c r="Q293" s="33">
        <v>2021</v>
      </c>
    </row>
    <row r="294" spans="1:17" ht="84" customHeight="1">
      <c r="A294" s="7" t="s">
        <v>19</v>
      </c>
      <c r="B294" s="7">
        <v>1</v>
      </c>
      <c r="C294" s="7">
        <v>9</v>
      </c>
      <c r="D294" s="7">
        <v>2</v>
      </c>
      <c r="E294" s="7">
        <v>0</v>
      </c>
      <c r="F294" s="46">
        <v>3</v>
      </c>
      <c r="G294" s="32"/>
      <c r="H294" s="29" t="s">
        <v>216</v>
      </c>
      <c r="I294" s="54" t="s">
        <v>28</v>
      </c>
      <c r="J294" s="23">
        <v>50</v>
      </c>
      <c r="K294" s="23">
        <v>50</v>
      </c>
      <c r="L294" s="23">
        <v>50</v>
      </c>
      <c r="M294" s="23">
        <v>50</v>
      </c>
      <c r="N294" s="23">
        <v>50</v>
      </c>
      <c r="O294" s="23">
        <v>50</v>
      </c>
      <c r="P294" s="66">
        <v>50</v>
      </c>
      <c r="Q294" s="33">
        <v>2021</v>
      </c>
    </row>
    <row r="295" spans="1:17" ht="78.75">
      <c r="A295" s="7" t="s">
        <v>19</v>
      </c>
      <c r="B295" s="7">
        <v>1</v>
      </c>
      <c r="C295" s="7">
        <v>9</v>
      </c>
      <c r="D295" s="7">
        <v>2</v>
      </c>
      <c r="E295" s="7">
        <v>0</v>
      </c>
      <c r="F295" s="46">
        <v>4</v>
      </c>
      <c r="G295" s="32"/>
      <c r="H295" s="29" t="s">
        <v>126</v>
      </c>
      <c r="I295" s="54" t="s">
        <v>39</v>
      </c>
      <c r="J295" s="47" t="s">
        <v>40</v>
      </c>
      <c r="K295" s="47" t="s">
        <v>40</v>
      </c>
      <c r="L295" s="47" t="s">
        <v>40</v>
      </c>
      <c r="M295" s="47" t="s">
        <v>40</v>
      </c>
      <c r="N295" s="47" t="s">
        <v>40</v>
      </c>
      <c r="O295" s="47" t="s">
        <v>40</v>
      </c>
      <c r="P295" s="66" t="s">
        <v>40</v>
      </c>
      <c r="Q295" s="33">
        <v>2021</v>
      </c>
    </row>
    <row r="296" spans="1:17" ht="31.5">
      <c r="A296" s="7" t="s">
        <v>19</v>
      </c>
      <c r="B296" s="7">
        <v>1</v>
      </c>
      <c r="C296" s="7">
        <v>9</v>
      </c>
      <c r="D296" s="7">
        <v>2</v>
      </c>
      <c r="E296" s="7">
        <v>0</v>
      </c>
      <c r="F296" s="46">
        <v>4</v>
      </c>
      <c r="G296" s="32"/>
      <c r="H296" s="29" t="s">
        <v>127</v>
      </c>
      <c r="I296" s="54" t="s">
        <v>32</v>
      </c>
      <c r="J296" s="23">
        <v>10</v>
      </c>
      <c r="K296" s="23">
        <v>10</v>
      </c>
      <c r="L296" s="23">
        <v>10</v>
      </c>
      <c r="M296" s="23">
        <v>10</v>
      </c>
      <c r="N296" s="23">
        <v>10</v>
      </c>
      <c r="O296" s="23">
        <v>10</v>
      </c>
      <c r="P296" s="66">
        <f>SUM(J296:O296)</f>
        <v>60</v>
      </c>
      <c r="Q296" s="33">
        <v>2021</v>
      </c>
    </row>
    <row r="298" spans="8:17" ht="15.75">
      <c r="H298" s="67"/>
      <c r="I298" s="68"/>
      <c r="J298" s="67"/>
      <c r="K298" s="67"/>
      <c r="L298" s="67"/>
      <c r="M298" s="67"/>
      <c r="N298" s="67"/>
      <c r="O298" s="67"/>
      <c r="P298" s="67"/>
      <c r="Q298" s="69"/>
    </row>
    <row r="299" spans="8:17" ht="15.75">
      <c r="H299" s="67"/>
      <c r="I299" s="68"/>
      <c r="J299" s="67"/>
      <c r="K299" s="67"/>
      <c r="L299" s="67"/>
      <c r="M299" s="67"/>
      <c r="N299" s="67"/>
      <c r="O299" s="67"/>
      <c r="P299" s="67"/>
      <c r="Q299" s="69"/>
    </row>
    <row r="300" spans="8:17" ht="15.75">
      <c r="H300" s="67"/>
      <c r="I300" s="68"/>
      <c r="J300" s="67"/>
      <c r="K300" s="67"/>
      <c r="L300" s="67"/>
      <c r="M300" s="67"/>
      <c r="N300" s="67"/>
      <c r="O300" s="67"/>
      <c r="P300" s="67"/>
      <c r="Q300" s="69"/>
    </row>
    <row r="307" spans="1:7" ht="15.75">
      <c r="A307" s="1" t="s">
        <v>276</v>
      </c>
      <c r="G307" s="67"/>
    </row>
    <row r="308" spans="1:7" ht="15.75">
      <c r="A308" s="1" t="s">
        <v>262</v>
      </c>
      <c r="G308" s="67"/>
    </row>
  </sheetData>
  <sheetProtection selectLockedCells="1" selectUnlockedCells="1"/>
  <mergeCells count="19">
    <mergeCell ref="N12:N13"/>
    <mergeCell ref="O12:O13"/>
    <mergeCell ref="P12:P13"/>
    <mergeCell ref="Q12:Q13"/>
    <mergeCell ref="A7:Q7"/>
    <mergeCell ref="A8:Q8"/>
    <mergeCell ref="A11:F11"/>
    <mergeCell ref="G11:G13"/>
    <mergeCell ref="H11:H13"/>
    <mergeCell ref="L12:L13"/>
    <mergeCell ref="M12:M13"/>
    <mergeCell ref="J12:J13"/>
    <mergeCell ref="K12:K13"/>
    <mergeCell ref="I11:I13"/>
    <mergeCell ref="A12:A13"/>
    <mergeCell ref="D12:D13"/>
    <mergeCell ref="E12:F13"/>
    <mergeCell ref="B12:B13"/>
    <mergeCell ref="C12:C13"/>
  </mergeCells>
  <printOptions horizontalCentered="1"/>
  <pageMargins left="0.3937007874015748" right="0.3937007874015748" top="0.3937007874015748" bottom="0.3937007874015748" header="0" footer="0"/>
  <pageSetup firstPageNumber="1" useFirstPageNumber="1" fitToHeight="100" fitToWidth="1" horizontalDpi="600" verticalDpi="600" orientation="landscape" paperSize="9" scale="6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Махоткина Полина Александровна</dc:creator>
  <cp:keywords/>
  <dc:description/>
  <cp:lastModifiedBy>nikitinskaya</cp:lastModifiedBy>
  <cp:lastPrinted>2016-12-26T08:53:11Z</cp:lastPrinted>
  <dcterms:created xsi:type="dcterms:W3CDTF">2016-02-08T13:50:06Z</dcterms:created>
  <dcterms:modified xsi:type="dcterms:W3CDTF">2017-05-10T09:40:53Z</dcterms:modified>
  <cp:category/>
  <cp:version/>
  <cp:contentType/>
  <cp:contentStatus/>
</cp:coreProperties>
</file>