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00" activeTab="0"/>
  </bookViews>
  <sheets>
    <sheet name="стр. 1-2 приложения 2" sheetId="1" r:id="rId1"/>
    <sheet name="стр. 3-4 приложения 2" sheetId="2" r:id="rId2"/>
  </sheets>
  <definedNames>
    <definedName name="Excel_BuiltIn_Print_Area_3">#REF!</definedName>
    <definedName name="Excel_BuiltIn_Print_Area_4">#REF!</definedName>
    <definedName name="_xlnm.Print_Area" localSheetId="0">'стр. 1-2 приложения 2'!$A$1:$AB$48</definedName>
    <definedName name="_xlnm.Print_Area" localSheetId="1">'стр. 3-4 приложения 2'!$A$1:$AD$42</definedName>
  </definedNames>
  <calcPr fullCalcOnLoad="1"/>
</workbook>
</file>

<file path=xl/sharedStrings.xml><?xml version="1.0" encoding="utf-8"?>
<sst xmlns="http://schemas.openxmlformats.org/spreadsheetml/2006/main" count="150" uniqueCount="71">
  <si>
    <t>№ п/п</t>
  </si>
  <si>
    <t>Уборка общих коридоров</t>
  </si>
  <si>
    <t>Содержание придомовой территории</t>
  </si>
  <si>
    <t>Категории жилых помещений</t>
  </si>
  <si>
    <t>Плата за содержание имущества многоквартирного дома</t>
  </si>
  <si>
    <t>в том числе</t>
  </si>
  <si>
    <t>Плата за текущий ремонт общего имущества многоквартирного дома</t>
  </si>
  <si>
    <t>Плата за услуги по управлению многоквартирным домом</t>
  </si>
  <si>
    <t>Плата за содержание и ремонт жилого помещения</t>
  </si>
  <si>
    <t>Стоимость содержания общего имущества многоквартирного дома</t>
  </si>
  <si>
    <t>Стоимость технического обслуживания инженерных коммуникаций и оборудования</t>
  </si>
  <si>
    <t>Ремонт конструктивных элементов здания</t>
  </si>
  <si>
    <t>Ремонт инженерных коммуникаций и оборудования</t>
  </si>
  <si>
    <t>Ремонт объектов придомовой территории</t>
  </si>
  <si>
    <t>Содержание и уборка мусоропроводов</t>
  </si>
  <si>
    <t>Подготовка к эксплуатации</t>
  </si>
  <si>
    <t>Работы в жилых помещениях</t>
  </si>
  <si>
    <t>Осмотры (обследования) здания</t>
  </si>
  <si>
    <t>Обслуживание лифтов сторонними организациями</t>
  </si>
  <si>
    <t>Содержание сетей  внутридомового газового оборудования</t>
  </si>
  <si>
    <t>Содержание аварийно-диспетчерской службы</t>
  </si>
  <si>
    <t>Обслуживание и наладка инженерного оборудования</t>
  </si>
  <si>
    <t xml:space="preserve"> Весенне-летний период</t>
  </si>
  <si>
    <t>В пяти-семиэтажных домах со всеми видами благоустройства, оборудованных мусоропроводом</t>
  </si>
  <si>
    <t xml:space="preserve">В трех-пятиэтажных домах  со всеми видами благоустройства </t>
  </si>
  <si>
    <t>В одно-двухэтажных домах со всеми видами благоустройства</t>
  </si>
  <si>
    <t>В четырех-семиэтажных домах со всеми видами благоустройства «старого типа»</t>
  </si>
  <si>
    <t>с системой газоснабжения</t>
  </si>
  <si>
    <t>для домов, не имеющих сетей газоснабжения</t>
  </si>
  <si>
    <t>Приобретение контейнеров</t>
  </si>
  <si>
    <t>В многоэтажных домах со всеми видами благоустройства, оборудованных лифтом и  мусоропроводом</t>
  </si>
  <si>
    <t>В многоэтажных домах со всеми видами благоустройства, оборудованных лифтом</t>
  </si>
  <si>
    <t>Вывоз ТБО</t>
  </si>
  <si>
    <t>Осенне-зимний период</t>
  </si>
  <si>
    <t>Содержание системы дымоудаления и пожарного водопровода</t>
  </si>
  <si>
    <t>В многоэтажных домах со всеми видами благоустройства, оборудованных лифтом,  мусоропроводом и  системой дымоудаления ( в домах с числом этажей более 9-ти)</t>
  </si>
  <si>
    <t xml:space="preserve">В пяти-семиэтажных домах со всеми видами благоустройства с наличием общего коридора на этажах </t>
  </si>
  <si>
    <t xml:space="preserve">Содержание и уборка подъездов </t>
  </si>
  <si>
    <t>Жилые помещения в жилых зданиях, оборудованных лифтом, мусоропроводом, посекционным санблоком и общей кухней, с наличием дежурно-вахтовой службы и уборкой мест общего пользования, включая места общего пользования в секции</t>
  </si>
  <si>
    <t>Жилые помещения в жилых зданиях, оборудованных лифтом, мусоропроводом, посекционным санблоком и общей кухней, с наличием дежурно-вахтовой службы и уборкой мест общего пользования</t>
  </si>
  <si>
    <t>Жилые помещения в жилых зданиях, оборудованных лифтом, мусоропроводом, посекционным санблоком и общей кухней, с наличием дежурно-вахтовой службы</t>
  </si>
  <si>
    <t xml:space="preserve">Жилые помещения в жилых домах, оборудованных лифтом и мусоропроводом, посекционным санблоком и общей кухней  </t>
  </si>
  <si>
    <t>Уборка мест общего пользования</t>
  </si>
  <si>
    <t>Работы в помещениях общего пользования</t>
  </si>
  <si>
    <t>Содержание электрических и газовых плит в местах общего пользования</t>
  </si>
  <si>
    <t>Содержание дежурно-вахтовой службы</t>
  </si>
  <si>
    <t>Уборка мест общего пользования в секциях</t>
  </si>
  <si>
    <t xml:space="preserve">Жилые помещения в трех-пятиэтажных домах с общей кухней, общим санблоком, с наличием дежурно-вахтовой службы и уборкой мест общего пользования </t>
  </si>
  <si>
    <t xml:space="preserve">Жилые помещения в трех-пятиэтажных домах с общей кухней, общим санблоком,  с наличием дежурно-вахтовой службы  </t>
  </si>
  <si>
    <t>Жилые помещения в трех-пятиэтажных домах с общей кухней, общим санблоком,  с уборкой  мест общего пользования</t>
  </si>
  <si>
    <t>Жилые помещения в трех-пятиэтажных домах с общей кухней, общим санблоком</t>
  </si>
  <si>
    <t>В одноэтажных домах с центральным отоплением</t>
  </si>
  <si>
    <t>Жилые помещения в с.Ненокса, пос.Водогон, пос.Белое озеро, ст.Рикасиха</t>
  </si>
  <si>
    <t>с центральным отоплением</t>
  </si>
  <si>
    <t>с печным отоплением</t>
  </si>
  <si>
    <t>Жилые помещения в трех-пятиэтажных домах, оборудованных  мусоропроводом общей кухней, общим санблоком с наличием дежурно-вахтовой службы и уборкой мест общего пользования</t>
  </si>
  <si>
    <t>Жилые помещения в трех-пятиэтажных домах с общей кухней, общим санблоком,  с частичной уборкой  мест общего пользования</t>
  </si>
  <si>
    <t xml:space="preserve">Жилые помещения в одно-двухэтажных домах (коридорного, гостиничного типа), оборудованных общей кухней, общим санблоком </t>
  </si>
  <si>
    <t xml:space="preserve"> ( руб. за 1 кв.м занимаемой общей площади комнат в месяц)</t>
  </si>
  <si>
    <t xml:space="preserve">(руб. за 1 кв. м  занимаемой общей площади в месяц)                          </t>
  </si>
  <si>
    <t xml:space="preserve">Расчет стоимости укрупненных видов работ, включенных в размер платы за жилое помещение                            </t>
  </si>
  <si>
    <t>Содержание сетей  внутридомового газового оборудования и газовых плит</t>
  </si>
  <si>
    <t>В пяти-семиэтажных домах со всеми видами благоустройства, оборудованных мусоропроводом с наличием общего коридора на этажах</t>
  </si>
  <si>
    <t>Утилизация (захоронение) ТБО</t>
  </si>
  <si>
    <t>Жилые помещения в общежитиях государственного жилищного фонда, состоящие из комнат со вспомогательными помещениями,                   с уборкой мест общего пользования</t>
  </si>
  <si>
    <t>Жилые помещения в общежитиях государственного жилищного фонда, состоящие из комнат со вспомогательными помещениями,                             с наличием дежурной службы и уборкой мест общего пользования</t>
  </si>
  <si>
    <t>Приложение 2                                                                                                            к постановлению Администрации Северодвинска</t>
  </si>
  <si>
    <t>В многоэтажных домах со всеми видами благоустройства, оборудованных лифтом,  мусоропроводом, системой дымоудаления и наличием общего  коридора на этажах  ( в домах с числом этажей более 9-ти)</t>
  </si>
  <si>
    <t>В многоэтажных домах со всеми видами благоустройства, оборудованных лифтом,  мусоропроводом и наличием  общего коридора на этажах</t>
  </si>
  <si>
    <t>Жилые помещения в трех - пятиэтажных домах, состоящие из комнат со вспомогательными помещениями,                                           с наличием общего душа</t>
  </si>
  <si>
    <t>от  30.11.2010  №  445-па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</si>
</sst>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0.0000"/>
    <numFmt numFmtId="168" formatCode="0.00000"/>
    <numFmt numFmtId="169" formatCode="0.00000000"/>
    <numFmt numFmtId="170" formatCode="0.0000000"/>
    <numFmt numFmtId="171" formatCode="0.000000"/>
  </numFmts>
  <fonts count="51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8"/>
      <color indexed="63"/>
      <name val="Times New Roman"/>
      <family val="1"/>
    </font>
    <font>
      <sz val="16"/>
      <color indexed="63"/>
      <name val="Times New Roman"/>
      <family val="1"/>
    </font>
    <font>
      <b/>
      <sz val="18"/>
      <color indexed="63"/>
      <name val="Times New Roman"/>
      <family val="1"/>
    </font>
    <font>
      <sz val="26"/>
      <name val="Times New Roman"/>
      <family val="1"/>
    </font>
    <font>
      <sz val="18"/>
      <name val="Arial Cyr"/>
      <family val="2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thin"/>
      <top style="thin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thin"/>
      <bottom style="hair"/>
    </border>
    <border>
      <left style="thin"/>
      <right style="hair">
        <color indexed="8"/>
      </right>
      <top style="hair"/>
      <bottom style="hair"/>
    </border>
    <border>
      <left style="thin"/>
      <right style="hair">
        <color indexed="8"/>
      </right>
      <top style="hair"/>
      <bottom>
        <color indexed="63"/>
      </bottom>
    </border>
    <border>
      <left style="thin"/>
      <right style="hair">
        <color indexed="8"/>
      </right>
      <top>
        <color indexed="63"/>
      </top>
      <bottom style="hair"/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2" fontId="5" fillId="33" borderId="24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/>
    </xf>
    <xf numFmtId="0" fontId="8" fillId="33" borderId="25" xfId="0" applyFont="1" applyFill="1" applyBorder="1" applyAlignment="1">
      <alignment vertical="center" wrapText="1"/>
    </xf>
    <xf numFmtId="0" fontId="8" fillId="33" borderId="26" xfId="0" applyFont="1" applyFill="1" applyBorder="1" applyAlignment="1">
      <alignment vertical="center" wrapText="1"/>
    </xf>
    <xf numFmtId="0" fontId="8" fillId="33" borderId="22" xfId="0" applyFont="1" applyFill="1" applyBorder="1" applyAlignment="1">
      <alignment vertical="center" wrapText="1"/>
    </xf>
    <xf numFmtId="0" fontId="8" fillId="33" borderId="27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 wrapText="1"/>
    </xf>
    <xf numFmtId="0" fontId="8" fillId="33" borderId="29" xfId="0" applyFont="1" applyFill="1" applyBorder="1" applyAlignment="1">
      <alignment vertical="center" wrapText="1"/>
    </xf>
    <xf numFmtId="2" fontId="8" fillId="33" borderId="25" xfId="0" applyNumberFormat="1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164" fontId="8" fillId="33" borderId="25" xfId="0" applyNumberFormat="1" applyFont="1" applyFill="1" applyBorder="1" applyAlignment="1">
      <alignment horizontal="center" vertical="center" wrapText="1"/>
    </xf>
    <xf numFmtId="164" fontId="8" fillId="33" borderId="25" xfId="0" applyNumberFormat="1" applyFont="1" applyFill="1" applyBorder="1" applyAlignment="1">
      <alignment horizontal="center" vertical="center"/>
    </xf>
    <xf numFmtId="2" fontId="8" fillId="33" borderId="25" xfId="0" applyNumberFormat="1" applyFont="1" applyFill="1" applyBorder="1" applyAlignment="1">
      <alignment horizontal="center" vertical="center"/>
    </xf>
    <xf numFmtId="164" fontId="8" fillId="33" borderId="24" xfId="0" applyNumberFormat="1" applyFont="1" applyFill="1" applyBorder="1" applyAlignment="1">
      <alignment horizontal="center" vertical="center"/>
    </xf>
    <xf numFmtId="2" fontId="9" fillId="33" borderId="25" xfId="0" applyNumberFormat="1" applyFont="1" applyFill="1" applyBorder="1" applyAlignment="1">
      <alignment horizontal="center" vertical="center"/>
    </xf>
    <xf numFmtId="2" fontId="8" fillId="33" borderId="24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26" xfId="0" applyNumberFormat="1" applyFont="1" applyFill="1" applyBorder="1" applyAlignment="1">
      <alignment horizontal="center" vertical="center" wrapText="1"/>
    </xf>
    <xf numFmtId="164" fontId="8" fillId="33" borderId="26" xfId="0" applyNumberFormat="1" applyFont="1" applyFill="1" applyBorder="1" applyAlignment="1">
      <alignment horizontal="center" vertical="center" wrapText="1"/>
    </xf>
    <xf numFmtId="164" fontId="8" fillId="33" borderId="26" xfId="0" applyNumberFormat="1" applyFont="1" applyFill="1" applyBorder="1" applyAlignment="1">
      <alignment horizontal="center" vertical="center"/>
    </xf>
    <xf numFmtId="2" fontId="8" fillId="33" borderId="26" xfId="0" applyNumberFormat="1" applyFont="1" applyFill="1" applyBorder="1" applyAlignment="1">
      <alignment horizontal="center" vertical="center"/>
    </xf>
    <xf numFmtId="2" fontId="9" fillId="33" borderId="26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22" xfId="0" applyNumberFormat="1" applyFont="1" applyFill="1" applyBorder="1" applyAlignment="1">
      <alignment horizontal="center" vertical="center" wrapText="1"/>
    </xf>
    <xf numFmtId="164" fontId="8" fillId="33" borderId="22" xfId="0" applyNumberFormat="1" applyFont="1" applyFill="1" applyBorder="1" applyAlignment="1">
      <alignment horizontal="center" vertical="center" wrapText="1"/>
    </xf>
    <xf numFmtId="164" fontId="8" fillId="33" borderId="22" xfId="0" applyNumberFormat="1" applyFont="1" applyFill="1" applyBorder="1" applyAlignment="1">
      <alignment horizontal="center" vertical="center"/>
    </xf>
    <xf numFmtId="2" fontId="8" fillId="33" borderId="22" xfId="0" applyNumberFormat="1" applyFont="1" applyFill="1" applyBorder="1" applyAlignment="1">
      <alignment horizontal="center" vertical="center"/>
    </xf>
    <xf numFmtId="2" fontId="9" fillId="33" borderId="22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27" xfId="0" applyNumberFormat="1" applyFont="1" applyFill="1" applyBorder="1" applyAlignment="1">
      <alignment horizontal="center" vertical="center" wrapText="1"/>
    </xf>
    <xf numFmtId="164" fontId="8" fillId="33" borderId="27" xfId="0" applyNumberFormat="1" applyFont="1" applyFill="1" applyBorder="1" applyAlignment="1">
      <alignment horizontal="center" vertical="center" wrapText="1"/>
    </xf>
    <xf numFmtId="164" fontId="8" fillId="33" borderId="30" xfId="0" applyNumberFormat="1" applyFont="1" applyFill="1" applyBorder="1" applyAlignment="1">
      <alignment horizontal="center" vertical="center" wrapText="1"/>
    </xf>
    <xf numFmtId="2" fontId="8" fillId="33" borderId="30" xfId="0" applyNumberFormat="1" applyFont="1" applyFill="1" applyBorder="1" applyAlignment="1">
      <alignment horizontal="center" vertical="center" wrapText="1"/>
    </xf>
    <xf numFmtId="164" fontId="8" fillId="33" borderId="30" xfId="0" applyNumberFormat="1" applyFont="1" applyFill="1" applyBorder="1" applyAlignment="1">
      <alignment horizontal="center" vertical="center"/>
    </xf>
    <xf numFmtId="164" fontId="8" fillId="33" borderId="27" xfId="0" applyNumberFormat="1" applyFont="1" applyFill="1" applyBorder="1" applyAlignment="1">
      <alignment horizontal="center" vertical="center"/>
    </xf>
    <xf numFmtId="2" fontId="8" fillId="33" borderId="27" xfId="0" applyNumberFormat="1" applyFont="1" applyFill="1" applyBorder="1" applyAlignment="1">
      <alignment horizontal="center" vertical="center"/>
    </xf>
    <xf numFmtId="2" fontId="8" fillId="33" borderId="30" xfId="0" applyNumberFormat="1" applyFont="1" applyFill="1" applyBorder="1" applyAlignment="1">
      <alignment horizontal="center" vertical="center"/>
    </xf>
    <xf numFmtId="2" fontId="9" fillId="33" borderId="27" xfId="0" applyNumberFormat="1" applyFont="1" applyFill="1" applyBorder="1" applyAlignment="1">
      <alignment horizontal="center" vertical="center"/>
    </xf>
    <xf numFmtId="2" fontId="8" fillId="33" borderId="31" xfId="0" applyNumberFormat="1" applyFont="1" applyFill="1" applyBorder="1" applyAlignment="1">
      <alignment horizontal="center" vertical="center"/>
    </xf>
    <xf numFmtId="2" fontId="8" fillId="33" borderId="28" xfId="0" applyNumberFormat="1" applyFont="1" applyFill="1" applyBorder="1" applyAlignment="1">
      <alignment horizontal="center" vertical="center" wrapText="1"/>
    </xf>
    <xf numFmtId="164" fontId="8" fillId="33" borderId="28" xfId="0" applyNumberFormat="1" applyFont="1" applyFill="1" applyBorder="1" applyAlignment="1">
      <alignment horizontal="center" vertical="center" wrapText="1"/>
    </xf>
    <xf numFmtId="164" fontId="8" fillId="33" borderId="28" xfId="0" applyNumberFormat="1" applyFont="1" applyFill="1" applyBorder="1" applyAlignment="1">
      <alignment horizontal="center" vertical="center"/>
    </xf>
    <xf numFmtId="2" fontId="8" fillId="33" borderId="28" xfId="0" applyNumberFormat="1" applyFont="1" applyFill="1" applyBorder="1" applyAlignment="1">
      <alignment horizontal="center" vertical="center"/>
    </xf>
    <xf numFmtId="2" fontId="9" fillId="33" borderId="28" xfId="0" applyNumberFormat="1" applyFont="1" applyFill="1" applyBorder="1" applyAlignment="1">
      <alignment horizontal="center" vertical="center"/>
    </xf>
    <xf numFmtId="2" fontId="8" fillId="33" borderId="32" xfId="0" applyNumberFormat="1" applyFont="1" applyFill="1" applyBorder="1" applyAlignment="1">
      <alignment horizontal="center" vertical="center"/>
    </xf>
    <xf numFmtId="2" fontId="8" fillId="33" borderId="24" xfId="0" applyNumberFormat="1" applyFont="1" applyFill="1" applyBorder="1" applyAlignment="1">
      <alignment horizontal="center" vertical="center" wrapText="1"/>
    </xf>
    <xf numFmtId="164" fontId="8" fillId="33" borderId="24" xfId="0" applyNumberFormat="1" applyFont="1" applyFill="1" applyBorder="1" applyAlignment="1">
      <alignment horizontal="center" vertical="center" wrapText="1"/>
    </xf>
    <xf numFmtId="2" fontId="9" fillId="33" borderId="24" xfId="0" applyNumberFormat="1" applyFont="1" applyFill="1" applyBorder="1" applyAlignment="1">
      <alignment horizontal="center" vertical="center"/>
    </xf>
    <xf numFmtId="2" fontId="8" fillId="33" borderId="33" xfId="0" applyNumberFormat="1" applyFont="1" applyFill="1" applyBorder="1" applyAlignment="1">
      <alignment horizontal="center" vertical="center"/>
    </xf>
    <xf numFmtId="164" fontId="9" fillId="33" borderId="25" xfId="0" applyNumberFormat="1" applyFont="1" applyFill="1" applyBorder="1" applyAlignment="1">
      <alignment horizontal="center" vertical="center"/>
    </xf>
    <xf numFmtId="164" fontId="9" fillId="33" borderId="24" xfId="0" applyNumberFormat="1" applyFont="1" applyFill="1" applyBorder="1" applyAlignment="1">
      <alignment horizontal="center" vertical="center"/>
    </xf>
    <xf numFmtId="164" fontId="5" fillId="33" borderId="24" xfId="0" applyNumberFormat="1" applyFont="1" applyFill="1" applyBorder="1" applyAlignment="1">
      <alignment horizontal="center" vertical="center" wrapText="1"/>
    </xf>
    <xf numFmtId="2" fontId="5" fillId="33" borderId="24" xfId="0" applyNumberFormat="1" applyFont="1" applyFill="1" applyBorder="1" applyAlignment="1">
      <alignment horizontal="center" vertical="center"/>
    </xf>
    <xf numFmtId="164" fontId="5" fillId="33" borderId="24" xfId="0" applyNumberFormat="1" applyFont="1" applyFill="1" applyBorder="1" applyAlignment="1">
      <alignment horizontal="center" vertical="center"/>
    </xf>
    <xf numFmtId="2" fontId="11" fillId="33" borderId="24" xfId="0" applyNumberFormat="1" applyFont="1" applyFill="1" applyBorder="1" applyAlignment="1">
      <alignment horizontal="center" vertical="center"/>
    </xf>
    <xf numFmtId="2" fontId="5" fillId="33" borderId="33" xfId="0" applyNumberFormat="1" applyFont="1" applyFill="1" applyBorder="1" applyAlignment="1">
      <alignment horizontal="center" vertical="center"/>
    </xf>
    <xf numFmtId="2" fontId="9" fillId="33" borderId="30" xfId="0" applyNumberFormat="1" applyFont="1" applyFill="1" applyBorder="1" applyAlignment="1">
      <alignment horizontal="center" vertical="center"/>
    </xf>
    <xf numFmtId="2" fontId="8" fillId="33" borderId="34" xfId="0" applyNumberFormat="1" applyFont="1" applyFill="1" applyBorder="1" applyAlignment="1">
      <alignment horizontal="center" vertical="center"/>
    </xf>
    <xf numFmtId="2" fontId="8" fillId="33" borderId="29" xfId="0" applyNumberFormat="1" applyFont="1" applyFill="1" applyBorder="1" applyAlignment="1">
      <alignment horizontal="center" vertical="center" wrapText="1"/>
    </xf>
    <xf numFmtId="164" fontId="8" fillId="33" borderId="29" xfId="0" applyNumberFormat="1" applyFont="1" applyFill="1" applyBorder="1" applyAlignment="1">
      <alignment horizontal="center" vertical="center" wrapText="1"/>
    </xf>
    <xf numFmtId="2" fontId="8" fillId="33" borderId="29" xfId="0" applyNumberFormat="1" applyFont="1" applyFill="1" applyBorder="1" applyAlignment="1">
      <alignment horizontal="center" vertical="center"/>
    </xf>
    <xf numFmtId="164" fontId="8" fillId="33" borderId="29" xfId="0" applyNumberFormat="1" applyFont="1" applyFill="1" applyBorder="1" applyAlignment="1">
      <alignment horizontal="center" vertical="center"/>
    </xf>
    <xf numFmtId="2" fontId="9" fillId="33" borderId="29" xfId="0" applyNumberFormat="1" applyFont="1" applyFill="1" applyBorder="1" applyAlignment="1">
      <alignment horizontal="center" vertical="center"/>
    </xf>
    <xf numFmtId="2" fontId="8" fillId="33" borderId="35" xfId="0" applyNumberFormat="1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vertical="center" wrapText="1"/>
    </xf>
    <xf numFmtId="2" fontId="8" fillId="33" borderId="36" xfId="0" applyNumberFormat="1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164" fontId="8" fillId="33" borderId="36" xfId="0" applyNumberFormat="1" applyFont="1" applyFill="1" applyBorder="1" applyAlignment="1">
      <alignment horizontal="center" vertical="center" wrapText="1"/>
    </xf>
    <xf numFmtId="164" fontId="8" fillId="33" borderId="36" xfId="0" applyNumberFormat="1" applyFont="1" applyFill="1" applyBorder="1" applyAlignment="1">
      <alignment horizontal="center" vertical="center"/>
    </xf>
    <xf numFmtId="164" fontId="8" fillId="33" borderId="36" xfId="0" applyNumberFormat="1" applyFont="1" applyFill="1" applyBorder="1" applyAlignment="1">
      <alignment horizontal="center" vertical="center"/>
    </xf>
    <xf numFmtId="2" fontId="8" fillId="33" borderId="36" xfId="0" applyNumberFormat="1" applyFont="1" applyFill="1" applyBorder="1" applyAlignment="1">
      <alignment horizontal="center" vertical="center"/>
    </xf>
    <xf numFmtId="2" fontId="9" fillId="33" borderId="36" xfId="0" applyNumberFormat="1" applyFont="1" applyFill="1" applyBorder="1" applyAlignment="1">
      <alignment horizontal="center" vertical="center"/>
    </xf>
    <xf numFmtId="2" fontId="8" fillId="33" borderId="37" xfId="0" applyNumberFormat="1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vertical="center" wrapText="1"/>
    </xf>
    <xf numFmtId="2" fontId="8" fillId="33" borderId="38" xfId="0" applyNumberFormat="1" applyFont="1" applyFill="1" applyBorder="1" applyAlignment="1">
      <alignment horizontal="center" vertical="center" wrapText="1"/>
    </xf>
    <xf numFmtId="164" fontId="8" fillId="33" borderId="38" xfId="0" applyNumberFormat="1" applyFont="1" applyFill="1" applyBorder="1" applyAlignment="1">
      <alignment horizontal="center" vertical="center" wrapText="1"/>
    </xf>
    <xf numFmtId="164" fontId="8" fillId="33" borderId="38" xfId="0" applyNumberFormat="1" applyFont="1" applyFill="1" applyBorder="1" applyAlignment="1">
      <alignment horizontal="center" vertical="center" wrapText="1"/>
    </xf>
    <xf numFmtId="2" fontId="8" fillId="33" borderId="38" xfId="0" applyNumberFormat="1" applyFont="1" applyFill="1" applyBorder="1" applyAlignment="1">
      <alignment horizontal="center" vertical="center" wrapText="1"/>
    </xf>
    <xf numFmtId="2" fontId="8" fillId="33" borderId="38" xfId="0" applyNumberFormat="1" applyFont="1" applyFill="1" applyBorder="1" applyAlignment="1">
      <alignment horizontal="center" vertical="center"/>
    </xf>
    <xf numFmtId="164" fontId="8" fillId="33" borderId="38" xfId="0" applyNumberFormat="1" applyFont="1" applyFill="1" applyBorder="1" applyAlignment="1">
      <alignment horizontal="center" vertical="center"/>
    </xf>
    <xf numFmtId="2" fontId="8" fillId="33" borderId="38" xfId="0" applyNumberFormat="1" applyFont="1" applyFill="1" applyBorder="1" applyAlignment="1">
      <alignment horizontal="center" vertical="center"/>
    </xf>
    <xf numFmtId="164" fontId="8" fillId="33" borderId="38" xfId="0" applyNumberFormat="1" applyFont="1" applyFill="1" applyBorder="1" applyAlignment="1">
      <alignment horizontal="center" vertical="center"/>
    </xf>
    <xf numFmtId="164" fontId="14" fillId="33" borderId="38" xfId="0" applyNumberFormat="1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2" fontId="8" fillId="33" borderId="39" xfId="0" applyNumberFormat="1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vertical="center" wrapText="1"/>
    </xf>
    <xf numFmtId="2" fontId="8" fillId="33" borderId="40" xfId="0" applyNumberFormat="1" applyFont="1" applyFill="1" applyBorder="1" applyAlignment="1">
      <alignment horizontal="center" vertical="center" wrapText="1"/>
    </xf>
    <xf numFmtId="164" fontId="8" fillId="33" borderId="40" xfId="0" applyNumberFormat="1" applyFont="1" applyFill="1" applyBorder="1" applyAlignment="1">
      <alignment horizontal="center" vertical="center" wrapText="1"/>
    </xf>
    <xf numFmtId="164" fontId="8" fillId="33" borderId="40" xfId="0" applyNumberFormat="1" applyFont="1" applyFill="1" applyBorder="1" applyAlignment="1">
      <alignment horizontal="center" vertical="center" wrapText="1"/>
    </xf>
    <xf numFmtId="2" fontId="8" fillId="33" borderId="40" xfId="0" applyNumberFormat="1" applyFont="1" applyFill="1" applyBorder="1" applyAlignment="1">
      <alignment horizontal="center" vertical="center" wrapText="1"/>
    </xf>
    <xf numFmtId="2" fontId="8" fillId="33" borderId="40" xfId="0" applyNumberFormat="1" applyFont="1" applyFill="1" applyBorder="1" applyAlignment="1">
      <alignment horizontal="center" vertical="center"/>
    </xf>
    <xf numFmtId="164" fontId="8" fillId="33" borderId="40" xfId="0" applyNumberFormat="1" applyFont="1" applyFill="1" applyBorder="1" applyAlignment="1">
      <alignment horizontal="center" vertical="center"/>
    </xf>
    <xf numFmtId="2" fontId="8" fillId="33" borderId="40" xfId="0" applyNumberFormat="1" applyFont="1" applyFill="1" applyBorder="1" applyAlignment="1">
      <alignment horizontal="center" vertical="center"/>
    </xf>
    <xf numFmtId="164" fontId="8" fillId="33" borderId="40" xfId="0" applyNumberFormat="1" applyFont="1" applyFill="1" applyBorder="1" applyAlignment="1">
      <alignment horizontal="center" vertical="center"/>
    </xf>
    <xf numFmtId="164" fontId="14" fillId="33" borderId="40" xfId="0" applyNumberFormat="1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vertical="center" wrapText="1"/>
    </xf>
    <xf numFmtId="2" fontId="8" fillId="33" borderId="41" xfId="0" applyNumberFormat="1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164" fontId="8" fillId="33" borderId="41" xfId="0" applyNumberFormat="1" applyFont="1" applyFill="1" applyBorder="1" applyAlignment="1">
      <alignment horizontal="center" vertical="center" wrapText="1"/>
    </xf>
    <xf numFmtId="2" fontId="8" fillId="33" borderId="41" xfId="0" applyNumberFormat="1" applyFont="1" applyFill="1" applyBorder="1" applyAlignment="1">
      <alignment horizontal="center" vertical="center" wrapText="1"/>
    </xf>
    <xf numFmtId="164" fontId="8" fillId="33" borderId="41" xfId="0" applyNumberFormat="1" applyFont="1" applyFill="1" applyBorder="1" applyAlignment="1">
      <alignment horizontal="center" vertical="center"/>
    </xf>
    <xf numFmtId="164" fontId="8" fillId="33" borderId="41" xfId="0" applyNumberFormat="1" applyFont="1" applyFill="1" applyBorder="1" applyAlignment="1">
      <alignment horizontal="center" vertical="center"/>
    </xf>
    <xf numFmtId="2" fontId="8" fillId="33" borderId="41" xfId="0" applyNumberFormat="1" applyFont="1" applyFill="1" applyBorder="1" applyAlignment="1">
      <alignment horizontal="center" vertical="center"/>
    </xf>
    <xf numFmtId="2" fontId="8" fillId="33" borderId="41" xfId="0" applyNumberFormat="1" applyFont="1" applyFill="1" applyBorder="1" applyAlignment="1">
      <alignment horizontal="center" vertical="center"/>
    </xf>
    <xf numFmtId="2" fontId="9" fillId="33" borderId="41" xfId="0" applyNumberFormat="1" applyFont="1" applyFill="1" applyBorder="1" applyAlignment="1">
      <alignment horizontal="center" vertical="center"/>
    </xf>
    <xf numFmtId="2" fontId="8" fillId="33" borderId="42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vertical="center" wrapText="1"/>
    </xf>
    <xf numFmtId="164" fontId="8" fillId="33" borderId="26" xfId="0" applyNumberFormat="1" applyFont="1" applyFill="1" applyBorder="1" applyAlignment="1">
      <alignment horizontal="center" vertical="center" wrapText="1"/>
    </xf>
    <xf numFmtId="2" fontId="8" fillId="33" borderId="26" xfId="0" applyNumberFormat="1" applyFont="1" applyFill="1" applyBorder="1" applyAlignment="1">
      <alignment horizontal="center" vertical="center" wrapText="1"/>
    </xf>
    <xf numFmtId="2" fontId="8" fillId="33" borderId="26" xfId="0" applyNumberFormat="1" applyFont="1" applyFill="1" applyBorder="1" applyAlignment="1">
      <alignment horizontal="center" vertical="center"/>
    </xf>
    <xf numFmtId="164" fontId="8" fillId="33" borderId="26" xfId="0" applyNumberFormat="1" applyFont="1" applyFill="1" applyBorder="1" applyAlignment="1">
      <alignment horizontal="center" vertical="center"/>
    </xf>
    <xf numFmtId="164" fontId="14" fillId="33" borderId="26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vertical="center" wrapText="1"/>
    </xf>
    <xf numFmtId="2" fontId="8" fillId="33" borderId="43" xfId="0" applyNumberFormat="1" applyFont="1" applyFill="1" applyBorder="1" applyAlignment="1">
      <alignment horizontal="center" vertical="center" wrapText="1"/>
    </xf>
    <xf numFmtId="164" fontId="8" fillId="33" borderId="43" xfId="0" applyNumberFormat="1" applyFont="1" applyFill="1" applyBorder="1" applyAlignment="1">
      <alignment horizontal="center" vertical="center" wrapText="1"/>
    </xf>
    <xf numFmtId="164" fontId="8" fillId="33" borderId="43" xfId="0" applyNumberFormat="1" applyFont="1" applyFill="1" applyBorder="1" applyAlignment="1">
      <alignment horizontal="center" vertical="center" wrapText="1"/>
    </xf>
    <xf numFmtId="2" fontId="8" fillId="33" borderId="43" xfId="0" applyNumberFormat="1" applyFont="1" applyFill="1" applyBorder="1" applyAlignment="1">
      <alignment horizontal="center" vertical="center" wrapText="1"/>
    </xf>
    <xf numFmtId="2" fontId="8" fillId="33" borderId="43" xfId="0" applyNumberFormat="1" applyFont="1" applyFill="1" applyBorder="1" applyAlignment="1">
      <alignment horizontal="center" vertical="center"/>
    </xf>
    <xf numFmtId="164" fontId="8" fillId="33" borderId="43" xfId="0" applyNumberFormat="1" applyFont="1" applyFill="1" applyBorder="1" applyAlignment="1">
      <alignment horizontal="center" vertical="center"/>
    </xf>
    <xf numFmtId="2" fontId="8" fillId="33" borderId="43" xfId="0" applyNumberFormat="1" applyFont="1" applyFill="1" applyBorder="1" applyAlignment="1">
      <alignment horizontal="center" vertical="center"/>
    </xf>
    <xf numFmtId="164" fontId="8" fillId="33" borderId="43" xfId="0" applyNumberFormat="1" applyFont="1" applyFill="1" applyBorder="1" applyAlignment="1">
      <alignment horizontal="center" vertical="center"/>
    </xf>
    <xf numFmtId="164" fontId="14" fillId="33" borderId="43" xfId="0" applyNumberFormat="1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2" fontId="8" fillId="33" borderId="44" xfId="0" applyNumberFormat="1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vertical="center" wrapText="1"/>
    </xf>
    <xf numFmtId="2" fontId="8" fillId="33" borderId="45" xfId="0" applyNumberFormat="1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164" fontId="8" fillId="33" borderId="45" xfId="0" applyNumberFormat="1" applyFont="1" applyFill="1" applyBorder="1" applyAlignment="1">
      <alignment horizontal="center" vertical="center" wrapText="1"/>
    </xf>
    <xf numFmtId="2" fontId="8" fillId="33" borderId="45" xfId="0" applyNumberFormat="1" applyFont="1" applyFill="1" applyBorder="1" applyAlignment="1">
      <alignment horizontal="center" vertical="center" wrapText="1"/>
    </xf>
    <xf numFmtId="164" fontId="8" fillId="33" borderId="45" xfId="0" applyNumberFormat="1" applyFont="1" applyFill="1" applyBorder="1" applyAlignment="1">
      <alignment horizontal="center" vertical="center"/>
    </xf>
    <xf numFmtId="164" fontId="8" fillId="33" borderId="45" xfId="0" applyNumberFormat="1" applyFont="1" applyFill="1" applyBorder="1" applyAlignment="1">
      <alignment horizontal="center" vertical="center"/>
    </xf>
    <xf numFmtId="2" fontId="8" fillId="33" borderId="45" xfId="0" applyNumberFormat="1" applyFont="1" applyFill="1" applyBorder="1" applyAlignment="1">
      <alignment horizontal="center" vertical="center"/>
    </xf>
    <xf numFmtId="2" fontId="8" fillId="33" borderId="45" xfId="0" applyNumberFormat="1" applyFont="1" applyFill="1" applyBorder="1" applyAlignment="1">
      <alignment horizontal="center" vertical="center"/>
    </xf>
    <xf numFmtId="2" fontId="9" fillId="33" borderId="45" xfId="0" applyNumberFormat="1" applyFont="1" applyFill="1" applyBorder="1" applyAlignment="1">
      <alignment horizontal="center" vertical="center"/>
    </xf>
    <xf numFmtId="2" fontId="8" fillId="33" borderId="46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vertical="center" wrapText="1"/>
    </xf>
    <xf numFmtId="164" fontId="8" fillId="33" borderId="24" xfId="0" applyNumberFormat="1" applyFont="1" applyFill="1" applyBorder="1" applyAlignment="1">
      <alignment horizontal="center" vertical="center" wrapText="1"/>
    </xf>
    <xf numFmtId="2" fontId="8" fillId="33" borderId="24" xfId="0" applyNumberFormat="1" applyFont="1" applyFill="1" applyBorder="1" applyAlignment="1">
      <alignment horizontal="center" vertical="center"/>
    </xf>
    <xf numFmtId="164" fontId="8" fillId="33" borderId="24" xfId="0" applyNumberFormat="1" applyFont="1" applyFill="1" applyBorder="1" applyAlignment="1">
      <alignment horizontal="center" vertical="center"/>
    </xf>
    <xf numFmtId="2" fontId="14" fillId="33" borderId="24" xfId="0" applyNumberFormat="1" applyFont="1" applyFill="1" applyBorder="1" applyAlignment="1">
      <alignment horizontal="center" vertical="center"/>
    </xf>
    <xf numFmtId="2" fontId="8" fillId="33" borderId="47" xfId="0" applyNumberFormat="1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166" fontId="8" fillId="33" borderId="50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vertical="center" wrapText="1"/>
    </xf>
    <xf numFmtId="164" fontId="8" fillId="33" borderId="22" xfId="0" applyNumberFormat="1" applyFont="1" applyFill="1" applyBorder="1" applyAlignment="1">
      <alignment horizontal="center" vertical="center" wrapText="1"/>
    </xf>
    <xf numFmtId="2" fontId="8" fillId="33" borderId="22" xfId="0" applyNumberFormat="1" applyFont="1" applyFill="1" applyBorder="1" applyAlignment="1">
      <alignment horizontal="center" vertical="center"/>
    </xf>
    <xf numFmtId="164" fontId="8" fillId="33" borderId="22" xfId="0" applyNumberFormat="1" applyFont="1" applyFill="1" applyBorder="1" applyAlignment="1">
      <alignment horizontal="center" vertical="center"/>
    </xf>
    <xf numFmtId="164" fontId="14" fillId="33" borderId="22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vertical="center" wrapText="1"/>
    </xf>
    <xf numFmtId="2" fontId="8" fillId="33" borderId="25" xfId="0" applyNumberFormat="1" applyFont="1" applyFill="1" applyBorder="1" applyAlignment="1">
      <alignment horizontal="center" vertical="center"/>
    </xf>
    <xf numFmtId="164" fontId="8" fillId="33" borderId="25" xfId="0" applyNumberFormat="1" applyFont="1" applyFill="1" applyBorder="1" applyAlignment="1">
      <alignment horizontal="center" vertical="center"/>
    </xf>
    <xf numFmtId="2" fontId="14" fillId="33" borderId="25" xfId="0" applyNumberFormat="1" applyFont="1" applyFill="1" applyBorder="1" applyAlignment="1">
      <alignment horizontal="center" vertical="center"/>
    </xf>
    <xf numFmtId="2" fontId="8" fillId="33" borderId="51" xfId="0" applyNumberFormat="1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166" fontId="8" fillId="33" borderId="37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vertical="center" wrapText="1"/>
    </xf>
    <xf numFmtId="164" fontId="8" fillId="33" borderId="27" xfId="0" applyNumberFormat="1" applyFont="1" applyFill="1" applyBorder="1" applyAlignment="1">
      <alignment horizontal="center" vertical="center" wrapText="1"/>
    </xf>
    <xf numFmtId="2" fontId="8" fillId="33" borderId="27" xfId="0" applyNumberFormat="1" applyFont="1" applyFill="1" applyBorder="1" applyAlignment="1">
      <alignment horizontal="center" vertical="center" wrapText="1"/>
    </xf>
    <xf numFmtId="2" fontId="8" fillId="33" borderId="27" xfId="0" applyNumberFormat="1" applyFont="1" applyFill="1" applyBorder="1" applyAlignment="1">
      <alignment horizontal="center" vertical="center"/>
    </xf>
    <xf numFmtId="164" fontId="8" fillId="33" borderId="27" xfId="0" applyNumberFormat="1" applyFont="1" applyFill="1" applyBorder="1" applyAlignment="1">
      <alignment horizontal="center" vertical="center"/>
    </xf>
    <xf numFmtId="164" fontId="14" fillId="33" borderId="27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vertical="center" wrapText="1"/>
    </xf>
    <xf numFmtId="164" fontId="8" fillId="33" borderId="29" xfId="0" applyNumberFormat="1" applyFont="1" applyFill="1" applyBorder="1" applyAlignment="1">
      <alignment horizontal="center" vertical="center" wrapText="1"/>
    </xf>
    <xf numFmtId="2" fontId="8" fillId="33" borderId="29" xfId="0" applyNumberFormat="1" applyFont="1" applyFill="1" applyBorder="1" applyAlignment="1">
      <alignment horizontal="center" vertical="center"/>
    </xf>
    <xf numFmtId="164" fontId="8" fillId="33" borderId="29" xfId="0" applyNumberFormat="1" applyFont="1" applyFill="1" applyBorder="1" applyAlignment="1">
      <alignment horizontal="center" vertical="center"/>
    </xf>
    <xf numFmtId="164" fontId="14" fillId="33" borderId="29" xfId="0" applyNumberFormat="1" applyFont="1" applyFill="1" applyBorder="1" applyAlignment="1">
      <alignment horizontal="center" vertical="center"/>
    </xf>
    <xf numFmtId="2" fontId="8" fillId="33" borderId="53" xfId="0" applyNumberFormat="1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166" fontId="8" fillId="33" borderId="56" xfId="0" applyNumberFormat="1" applyFont="1" applyFill="1" applyBorder="1" applyAlignment="1">
      <alignment horizontal="center" vertical="center"/>
    </xf>
    <xf numFmtId="2" fontId="8" fillId="33" borderId="22" xfId="0" applyNumberFormat="1" applyFont="1" applyFill="1" applyBorder="1" applyAlignment="1">
      <alignment horizontal="center" vertical="center" wrapText="1"/>
    </xf>
    <xf numFmtId="2" fontId="8" fillId="33" borderId="57" xfId="0" applyNumberFormat="1" applyFont="1" applyFill="1" applyBorder="1" applyAlignment="1">
      <alignment horizontal="center" vertical="center"/>
    </xf>
    <xf numFmtId="164" fontId="8" fillId="33" borderId="57" xfId="0" applyNumberFormat="1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164" fontId="8" fillId="33" borderId="25" xfId="0" applyNumberFormat="1" applyFont="1" applyFill="1" applyBorder="1" applyAlignment="1">
      <alignment horizontal="center" vertical="center" wrapText="1"/>
    </xf>
    <xf numFmtId="2" fontId="8" fillId="33" borderId="25" xfId="0" applyNumberFormat="1" applyFont="1" applyFill="1" applyBorder="1" applyAlignment="1">
      <alignment horizontal="center" vertical="center" wrapText="1"/>
    </xf>
    <xf numFmtId="164" fontId="8" fillId="33" borderId="51" xfId="0" applyNumberFormat="1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2" fontId="14" fillId="33" borderId="40" xfId="0" applyNumberFormat="1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vertical="center" wrapText="1"/>
    </xf>
    <xf numFmtId="2" fontId="8" fillId="33" borderId="60" xfId="0" applyNumberFormat="1" applyFont="1" applyFill="1" applyBorder="1" applyAlignment="1">
      <alignment horizontal="center" vertical="center" wrapText="1"/>
    </xf>
    <xf numFmtId="164" fontId="8" fillId="33" borderId="60" xfId="0" applyNumberFormat="1" applyFont="1" applyFill="1" applyBorder="1" applyAlignment="1">
      <alignment horizontal="center" vertical="center" wrapText="1"/>
    </xf>
    <xf numFmtId="164" fontId="8" fillId="33" borderId="60" xfId="0" applyNumberFormat="1" applyFont="1" applyFill="1" applyBorder="1" applyAlignment="1">
      <alignment horizontal="center" vertical="center" wrapText="1"/>
    </xf>
    <xf numFmtId="2" fontId="8" fillId="33" borderId="60" xfId="0" applyNumberFormat="1" applyFont="1" applyFill="1" applyBorder="1" applyAlignment="1">
      <alignment horizontal="center" vertical="center" wrapText="1"/>
    </xf>
    <xf numFmtId="164" fontId="8" fillId="33" borderId="60" xfId="0" applyNumberFormat="1" applyFont="1" applyFill="1" applyBorder="1" applyAlignment="1">
      <alignment horizontal="center" vertical="center"/>
    </xf>
    <xf numFmtId="2" fontId="8" fillId="33" borderId="60" xfId="0" applyNumberFormat="1" applyFont="1" applyFill="1" applyBorder="1" applyAlignment="1">
      <alignment horizontal="center" vertical="center"/>
    </xf>
    <xf numFmtId="164" fontId="8" fillId="33" borderId="60" xfId="0" applyNumberFormat="1" applyFont="1" applyFill="1" applyBorder="1" applyAlignment="1">
      <alignment horizontal="center" vertical="center"/>
    </xf>
    <xf numFmtId="2" fontId="8" fillId="33" borderId="60" xfId="0" applyNumberFormat="1" applyFont="1" applyFill="1" applyBorder="1" applyAlignment="1">
      <alignment horizontal="center" vertical="center"/>
    </xf>
    <xf numFmtId="2" fontId="14" fillId="33" borderId="60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textRotation="90" wrapText="1"/>
    </xf>
    <xf numFmtId="0" fontId="8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textRotation="90" wrapText="1"/>
    </xf>
    <xf numFmtId="0" fontId="8" fillId="33" borderId="61" xfId="0" applyFont="1" applyFill="1" applyBorder="1" applyAlignment="1">
      <alignment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vertical="center" wrapText="1"/>
    </xf>
    <xf numFmtId="2" fontId="8" fillId="33" borderId="62" xfId="0" applyNumberFormat="1" applyFont="1" applyFill="1" applyBorder="1" applyAlignment="1">
      <alignment horizontal="center" vertical="center" wrapText="1"/>
    </xf>
    <xf numFmtId="164" fontId="8" fillId="33" borderId="62" xfId="0" applyNumberFormat="1" applyFont="1" applyFill="1" applyBorder="1" applyAlignment="1">
      <alignment horizontal="center" vertical="center" wrapText="1"/>
    </xf>
    <xf numFmtId="164" fontId="8" fillId="33" borderId="62" xfId="0" applyNumberFormat="1" applyFont="1" applyFill="1" applyBorder="1" applyAlignment="1">
      <alignment horizontal="center" vertical="center"/>
    </xf>
    <xf numFmtId="2" fontId="8" fillId="33" borderId="62" xfId="0" applyNumberFormat="1" applyFont="1" applyFill="1" applyBorder="1" applyAlignment="1">
      <alignment horizontal="center" vertical="center"/>
    </xf>
    <xf numFmtId="2" fontId="9" fillId="33" borderId="62" xfId="0" applyNumberFormat="1" applyFont="1" applyFill="1" applyBorder="1" applyAlignment="1">
      <alignment horizontal="center" vertical="center"/>
    </xf>
    <xf numFmtId="2" fontId="8" fillId="33" borderId="63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12" fillId="33" borderId="64" xfId="0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8" fillId="33" borderId="68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 textRotation="90" wrapText="1"/>
    </xf>
    <xf numFmtId="0" fontId="8" fillId="33" borderId="22" xfId="0" applyFont="1" applyFill="1" applyBorder="1" applyAlignment="1">
      <alignment horizontal="center" vertical="center" textRotation="90" wrapText="1"/>
    </xf>
    <xf numFmtId="0" fontId="8" fillId="33" borderId="72" xfId="0" applyFont="1" applyFill="1" applyBorder="1" applyAlignment="1">
      <alignment horizontal="center" vertical="center" textRotation="90" wrapText="1"/>
    </xf>
    <xf numFmtId="0" fontId="8" fillId="33" borderId="23" xfId="0" applyFont="1" applyFill="1" applyBorder="1" applyAlignment="1">
      <alignment horizontal="center" vertical="center" textRotation="90" wrapText="1"/>
    </xf>
    <xf numFmtId="0" fontId="8" fillId="33" borderId="73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textRotation="90" wrapText="1"/>
    </xf>
    <xf numFmtId="0" fontId="8" fillId="33" borderId="26" xfId="0" applyFont="1" applyFill="1" applyBorder="1" applyAlignment="1">
      <alignment horizontal="center" vertical="center" textRotation="90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0" fontId="13" fillId="33" borderId="73" xfId="0" applyFont="1" applyFill="1" applyBorder="1" applyAlignment="1">
      <alignment horizontal="center" vertical="center"/>
    </xf>
    <xf numFmtId="0" fontId="13" fillId="33" borderId="76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 textRotation="90" wrapText="1"/>
    </xf>
    <xf numFmtId="0" fontId="9" fillId="33" borderId="22" xfId="0" applyFont="1" applyFill="1" applyBorder="1" applyAlignment="1">
      <alignment horizontal="center" vertical="center" textRotation="90" wrapText="1"/>
    </xf>
    <xf numFmtId="0" fontId="8" fillId="33" borderId="7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textRotation="90" wrapText="1"/>
    </xf>
    <xf numFmtId="0" fontId="8" fillId="33" borderId="22" xfId="0" applyFont="1" applyFill="1" applyBorder="1" applyAlignment="1">
      <alignment horizontal="center" vertical="center" textRotation="90" wrapText="1"/>
    </xf>
    <xf numFmtId="0" fontId="8" fillId="33" borderId="58" xfId="0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textRotation="90" wrapText="1"/>
    </xf>
    <xf numFmtId="0" fontId="8" fillId="33" borderId="26" xfId="0" applyFont="1" applyFill="1" applyBorder="1" applyAlignment="1">
      <alignment horizontal="center" vertical="center" textRotation="90" wrapText="1"/>
    </xf>
    <xf numFmtId="0" fontId="8" fillId="33" borderId="7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textRotation="90" wrapText="1"/>
    </xf>
    <xf numFmtId="0" fontId="8" fillId="33" borderId="26" xfId="0" applyFont="1" applyFill="1" applyBorder="1" applyAlignment="1">
      <alignment horizontal="center" vertical="center" textRotation="90" wrapText="1"/>
    </xf>
    <xf numFmtId="0" fontId="8" fillId="33" borderId="82" xfId="0" applyFont="1" applyFill="1" applyBorder="1" applyAlignment="1">
      <alignment horizontal="center" vertical="center"/>
    </xf>
    <xf numFmtId="0" fontId="8" fillId="33" borderId="83" xfId="0" applyFont="1" applyFill="1" applyBorder="1" applyAlignment="1">
      <alignment horizontal="center" vertical="center"/>
    </xf>
    <xf numFmtId="0" fontId="8" fillId="33" borderId="8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view="pageBreakPreview" zoomScale="60" zoomScaleNormal="75" workbookViewId="0" topLeftCell="F1">
      <selection activeCell="A3" sqref="A3:AB3"/>
    </sheetView>
  </sheetViews>
  <sheetFormatPr defaultColWidth="9.00390625" defaultRowHeight="12.75"/>
  <cols>
    <col min="1" max="1" width="7.875" style="0" customWidth="1"/>
    <col min="2" max="2" width="53.125" style="0" customWidth="1"/>
    <col min="3" max="3" width="15.25390625" style="0" customWidth="1"/>
    <col min="4" max="4" width="14.25390625" style="0" customWidth="1"/>
    <col min="5" max="5" width="9.875" style="0" customWidth="1"/>
    <col min="6" max="6" width="8.25390625" style="0" customWidth="1"/>
    <col min="7" max="7" width="8.75390625" style="0" customWidth="1"/>
    <col min="8" max="8" width="12.00390625" style="0" customWidth="1"/>
    <col min="9" max="9" width="9.375" style="0" customWidth="1"/>
    <col min="11" max="11" width="9.375" style="0" customWidth="1"/>
    <col min="12" max="12" width="18.875" style="0" customWidth="1"/>
    <col min="13" max="13" width="11.875" style="0" customWidth="1"/>
    <col min="14" max="15" width="15.25390625" style="0" customWidth="1"/>
    <col min="16" max="16" width="11.125" style="0" customWidth="1"/>
    <col min="17" max="17" width="10.25390625" style="0" customWidth="1"/>
    <col min="18" max="18" width="11.00390625" style="0" customWidth="1"/>
    <col min="19" max="19" width="9.25390625" style="0" customWidth="1"/>
    <col min="20" max="20" width="9.00390625" style="0" customWidth="1"/>
    <col min="21" max="21" width="7.625" style="0" customWidth="1"/>
    <col min="22" max="22" width="10.375" style="0" customWidth="1"/>
    <col min="23" max="23" width="13.875" style="0" customWidth="1"/>
    <col min="24" max="24" width="11.00390625" style="0" customWidth="1"/>
    <col min="25" max="25" width="11.25390625" style="0" customWidth="1"/>
    <col min="26" max="26" width="10.00390625" style="0" customWidth="1"/>
    <col min="27" max="27" width="12.125" style="0" customWidth="1"/>
    <col min="28" max="28" width="17.00390625" style="0" customWidth="1"/>
    <col min="29" max="29" width="11.375" style="8" hidden="1" customWidth="1"/>
    <col min="30" max="30" width="10.75390625" style="8" hidden="1" customWidth="1"/>
    <col min="31" max="31" width="17.00390625" style="0" bestFit="1" customWidth="1"/>
    <col min="32" max="32" width="13.125" style="0" customWidth="1"/>
  </cols>
  <sheetData>
    <row r="1" spans="1:28" ht="63" customHeight="1">
      <c r="A1" s="30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3" t="s">
        <v>66</v>
      </c>
      <c r="U1" s="243"/>
      <c r="V1" s="243"/>
      <c r="W1" s="243"/>
      <c r="X1" s="243"/>
      <c r="Y1" s="243"/>
      <c r="Z1" s="243"/>
      <c r="AA1" s="243"/>
      <c r="AB1" s="243"/>
    </row>
    <row r="2" spans="1:28" ht="5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4" t="s">
        <v>70</v>
      </c>
      <c r="U2" s="244"/>
      <c r="V2" s="244"/>
      <c r="W2" s="244"/>
      <c r="X2" s="244"/>
      <c r="Y2" s="244"/>
      <c r="Z2" s="244"/>
      <c r="AA2" s="244"/>
      <c r="AB2" s="244"/>
    </row>
    <row r="3" spans="1:28" ht="47.25" customHeight="1">
      <c r="A3" s="276" t="s">
        <v>60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</row>
    <row r="4" spans="1:28" ht="65.25" customHeight="1">
      <c r="A4" s="245" t="s">
        <v>59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</row>
    <row r="5" spans="1:28" ht="33" customHeight="1">
      <c r="A5" s="277" t="s">
        <v>0</v>
      </c>
      <c r="B5" s="275" t="s">
        <v>3</v>
      </c>
      <c r="C5" s="252" t="s">
        <v>4</v>
      </c>
      <c r="D5" s="249" t="s">
        <v>5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1"/>
      <c r="W5" s="273" t="s">
        <v>6</v>
      </c>
      <c r="X5" s="275" t="s">
        <v>5</v>
      </c>
      <c r="Y5" s="275"/>
      <c r="Z5" s="275"/>
      <c r="AA5" s="252" t="s">
        <v>7</v>
      </c>
      <c r="AB5" s="254" t="s">
        <v>8</v>
      </c>
    </row>
    <row r="6" spans="1:28" ht="31.5" customHeight="1">
      <c r="A6" s="278"/>
      <c r="B6" s="279"/>
      <c r="C6" s="253"/>
      <c r="D6" s="253" t="s">
        <v>9</v>
      </c>
      <c r="E6" s="246" t="s">
        <v>5</v>
      </c>
      <c r="F6" s="247"/>
      <c r="G6" s="247"/>
      <c r="H6" s="247"/>
      <c r="I6" s="247"/>
      <c r="J6" s="247"/>
      <c r="K6" s="248"/>
      <c r="L6" s="253" t="s">
        <v>10</v>
      </c>
      <c r="M6" s="246" t="s">
        <v>5</v>
      </c>
      <c r="N6" s="247"/>
      <c r="O6" s="247"/>
      <c r="P6" s="247"/>
      <c r="Q6" s="248"/>
      <c r="R6" s="253" t="s">
        <v>2</v>
      </c>
      <c r="S6" s="246" t="s">
        <v>5</v>
      </c>
      <c r="T6" s="247"/>
      <c r="U6" s="247"/>
      <c r="V6" s="248"/>
      <c r="W6" s="274"/>
      <c r="X6" s="253" t="s">
        <v>11</v>
      </c>
      <c r="Y6" s="253" t="s">
        <v>12</v>
      </c>
      <c r="Z6" s="253" t="s">
        <v>13</v>
      </c>
      <c r="AA6" s="253"/>
      <c r="AB6" s="255"/>
    </row>
    <row r="7" spans="1:28" ht="84.75" customHeight="1">
      <c r="A7" s="278"/>
      <c r="B7" s="279"/>
      <c r="C7" s="253"/>
      <c r="D7" s="253"/>
      <c r="E7" s="253" t="s">
        <v>37</v>
      </c>
      <c r="F7" s="258" t="s">
        <v>1</v>
      </c>
      <c r="G7" s="253" t="s">
        <v>14</v>
      </c>
      <c r="H7" s="260" t="s">
        <v>15</v>
      </c>
      <c r="I7" s="260"/>
      <c r="J7" s="253" t="s">
        <v>16</v>
      </c>
      <c r="K7" s="253" t="s">
        <v>17</v>
      </c>
      <c r="L7" s="253"/>
      <c r="M7" s="253" t="s">
        <v>18</v>
      </c>
      <c r="N7" s="253" t="s">
        <v>34</v>
      </c>
      <c r="O7" s="253" t="s">
        <v>61</v>
      </c>
      <c r="P7" s="253" t="s">
        <v>20</v>
      </c>
      <c r="Q7" s="253" t="s">
        <v>21</v>
      </c>
      <c r="R7" s="253"/>
      <c r="S7" s="253" t="s">
        <v>2</v>
      </c>
      <c r="T7" s="258" t="s">
        <v>32</v>
      </c>
      <c r="U7" s="258" t="s">
        <v>63</v>
      </c>
      <c r="V7" s="253" t="s">
        <v>29</v>
      </c>
      <c r="W7" s="274"/>
      <c r="X7" s="253"/>
      <c r="Y7" s="253"/>
      <c r="Z7" s="253"/>
      <c r="AA7" s="253"/>
      <c r="AB7" s="255"/>
    </row>
    <row r="8" spans="1:28" ht="198" customHeight="1">
      <c r="A8" s="278"/>
      <c r="B8" s="279"/>
      <c r="C8" s="253"/>
      <c r="D8" s="253"/>
      <c r="E8" s="253"/>
      <c r="F8" s="259"/>
      <c r="G8" s="253"/>
      <c r="H8" s="231" t="s">
        <v>22</v>
      </c>
      <c r="I8" s="231" t="s">
        <v>33</v>
      </c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9"/>
      <c r="U8" s="259"/>
      <c r="V8" s="253"/>
      <c r="W8" s="274"/>
      <c r="X8" s="253"/>
      <c r="Y8" s="253"/>
      <c r="Z8" s="253"/>
      <c r="AA8" s="253"/>
      <c r="AB8" s="255"/>
    </row>
    <row r="9" spans="1:28" ht="28.5" customHeight="1">
      <c r="A9" s="24">
        <v>1</v>
      </c>
      <c r="B9" s="25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  <c r="T9" s="26">
        <v>20</v>
      </c>
      <c r="U9" s="26">
        <v>21</v>
      </c>
      <c r="V9" s="26">
        <v>22</v>
      </c>
      <c r="W9" s="27">
        <v>23</v>
      </c>
      <c r="X9" s="26">
        <v>24</v>
      </c>
      <c r="Y9" s="26">
        <v>25</v>
      </c>
      <c r="Z9" s="26">
        <v>26</v>
      </c>
      <c r="AA9" s="26">
        <v>27</v>
      </c>
      <c r="AB9" s="28">
        <v>28</v>
      </c>
    </row>
    <row r="10" spans="1:28" ht="177.75" customHeight="1">
      <c r="A10" s="261">
        <v>1</v>
      </c>
      <c r="B10" s="31" t="s">
        <v>67</v>
      </c>
      <c r="C10" s="38"/>
      <c r="D10" s="39"/>
      <c r="E10" s="40"/>
      <c r="F10" s="40"/>
      <c r="G10" s="40"/>
      <c r="H10" s="41"/>
      <c r="I10" s="41"/>
      <c r="J10" s="41"/>
      <c r="K10" s="41"/>
      <c r="L10" s="41"/>
      <c r="M10" s="42"/>
      <c r="N10" s="42"/>
      <c r="O10" s="42"/>
      <c r="P10" s="43"/>
      <c r="Q10" s="41"/>
      <c r="R10" s="41"/>
      <c r="S10" s="41"/>
      <c r="T10" s="41"/>
      <c r="U10" s="41"/>
      <c r="V10" s="41"/>
      <c r="W10" s="44"/>
      <c r="X10" s="41"/>
      <c r="Y10" s="41"/>
      <c r="Z10" s="43"/>
      <c r="AA10" s="45"/>
      <c r="AB10" s="46"/>
    </row>
    <row r="11" spans="1:30" ht="27.75" customHeight="1">
      <c r="A11" s="256"/>
      <c r="B11" s="32" t="s">
        <v>27</v>
      </c>
      <c r="C11" s="47">
        <f>D11+L11+R11</f>
        <v>16.365</v>
      </c>
      <c r="D11" s="48">
        <f>E11+F11+G11+H11+I11+J11+K11</f>
        <v>5.824</v>
      </c>
      <c r="E11" s="48">
        <v>2.891</v>
      </c>
      <c r="F11" s="47">
        <v>0.32</v>
      </c>
      <c r="G11" s="47">
        <v>1.62</v>
      </c>
      <c r="H11" s="49">
        <v>0.217</v>
      </c>
      <c r="I11" s="49">
        <v>0.416</v>
      </c>
      <c r="J11" s="49">
        <v>0.176</v>
      </c>
      <c r="K11" s="49">
        <v>0.184</v>
      </c>
      <c r="L11" s="49">
        <f>M11+N11+O11+P11+Q11</f>
        <v>5.433</v>
      </c>
      <c r="M11" s="50">
        <v>1.64</v>
      </c>
      <c r="N11" s="50">
        <v>0.4</v>
      </c>
      <c r="O11" s="50">
        <v>0.6</v>
      </c>
      <c r="P11" s="49">
        <v>0.772</v>
      </c>
      <c r="Q11" s="49">
        <v>2.021</v>
      </c>
      <c r="R11" s="49">
        <f>S11+T11+V11+U11</f>
        <v>5.108</v>
      </c>
      <c r="S11" s="49">
        <v>3.847</v>
      </c>
      <c r="T11" s="50">
        <v>1.08</v>
      </c>
      <c r="U11" s="50">
        <v>0.17</v>
      </c>
      <c r="V11" s="49">
        <v>0.011</v>
      </c>
      <c r="W11" s="51">
        <v>3.22</v>
      </c>
      <c r="X11" s="49">
        <v>1.728</v>
      </c>
      <c r="Y11" s="49">
        <v>1.275</v>
      </c>
      <c r="Z11" s="49">
        <v>0.218</v>
      </c>
      <c r="AA11" s="50">
        <v>1.5</v>
      </c>
      <c r="AB11" s="52">
        <f>C11+W11+AA11</f>
        <v>21.084999999999997</v>
      </c>
      <c r="AC11" s="9">
        <v>18.73</v>
      </c>
      <c r="AD11" s="10">
        <f>AB11/AC11*100</f>
        <v>112.57341163908168</v>
      </c>
    </row>
    <row r="12" spans="1:30" ht="52.5" customHeight="1">
      <c r="A12" s="267"/>
      <c r="B12" s="33" t="s">
        <v>28</v>
      </c>
      <c r="C12" s="53">
        <f>D12+L12+R12</f>
        <v>15.765</v>
      </c>
      <c r="D12" s="54">
        <f>E12+F12+G12+H12+I12+J12+K12</f>
        <v>5.824</v>
      </c>
      <c r="E12" s="48">
        <v>2.891</v>
      </c>
      <c r="F12" s="47">
        <v>0.32</v>
      </c>
      <c r="G12" s="53">
        <v>1.62</v>
      </c>
      <c r="H12" s="49">
        <v>0.217</v>
      </c>
      <c r="I12" s="49">
        <v>0.416</v>
      </c>
      <c r="J12" s="55">
        <v>0.176</v>
      </c>
      <c r="K12" s="49">
        <v>0.184</v>
      </c>
      <c r="L12" s="55">
        <f>M12+N12+P12+Q12</f>
        <v>4.833</v>
      </c>
      <c r="M12" s="56">
        <v>1.64</v>
      </c>
      <c r="N12" s="56">
        <v>0.4</v>
      </c>
      <c r="O12" s="56"/>
      <c r="P12" s="49">
        <v>0.772</v>
      </c>
      <c r="Q12" s="49">
        <v>2.021</v>
      </c>
      <c r="R12" s="55">
        <f>S12+T12+V12+U12</f>
        <v>5.108</v>
      </c>
      <c r="S12" s="49">
        <v>3.847</v>
      </c>
      <c r="T12" s="50">
        <v>1.08</v>
      </c>
      <c r="U12" s="50">
        <v>0.17</v>
      </c>
      <c r="V12" s="55">
        <v>0.011</v>
      </c>
      <c r="W12" s="57">
        <v>3.22</v>
      </c>
      <c r="X12" s="55">
        <v>1.728</v>
      </c>
      <c r="Y12" s="55">
        <v>1.275</v>
      </c>
      <c r="Z12" s="49">
        <v>0.218</v>
      </c>
      <c r="AA12" s="50">
        <v>1.5</v>
      </c>
      <c r="AB12" s="58">
        <f>C12+W12+AA12</f>
        <v>20.485</v>
      </c>
      <c r="AC12" s="9">
        <v>18.41</v>
      </c>
      <c r="AD12" s="10">
        <f>AB12/AC12*100</f>
        <v>111.2710483432917</v>
      </c>
    </row>
    <row r="13" spans="1:30" ht="146.25" customHeight="1">
      <c r="A13" s="261">
        <v>2</v>
      </c>
      <c r="B13" s="31" t="s">
        <v>35</v>
      </c>
      <c r="C13" s="38"/>
      <c r="D13" s="39"/>
      <c r="E13" s="40"/>
      <c r="F13" s="40"/>
      <c r="G13" s="38"/>
      <c r="H13" s="41"/>
      <c r="I13" s="41"/>
      <c r="J13" s="41"/>
      <c r="K13" s="41"/>
      <c r="L13" s="41"/>
      <c r="M13" s="42"/>
      <c r="N13" s="42"/>
      <c r="O13" s="42"/>
      <c r="P13" s="43"/>
      <c r="Q13" s="41"/>
      <c r="R13" s="41"/>
      <c r="S13" s="41"/>
      <c r="T13" s="42"/>
      <c r="U13" s="42"/>
      <c r="V13" s="41"/>
      <c r="W13" s="44"/>
      <c r="X13" s="41"/>
      <c r="Y13" s="41"/>
      <c r="Z13" s="43"/>
      <c r="AA13" s="45"/>
      <c r="AB13" s="46"/>
      <c r="AC13" s="11"/>
      <c r="AD13" s="11"/>
    </row>
    <row r="14" spans="1:30" ht="36.75" customHeight="1">
      <c r="A14" s="256"/>
      <c r="B14" s="32" t="s">
        <v>27</v>
      </c>
      <c r="C14" s="47">
        <f>D14+L14+R14</f>
        <v>16.045</v>
      </c>
      <c r="D14" s="48">
        <f>E14+G14+H14+I14+J14+K14</f>
        <v>5.5040000000000004</v>
      </c>
      <c r="E14" s="48">
        <v>2.891</v>
      </c>
      <c r="F14" s="48"/>
      <c r="G14" s="47">
        <v>1.62</v>
      </c>
      <c r="H14" s="49">
        <v>0.217</v>
      </c>
      <c r="I14" s="49">
        <v>0.416</v>
      </c>
      <c r="J14" s="49">
        <v>0.176</v>
      </c>
      <c r="K14" s="49">
        <v>0.184</v>
      </c>
      <c r="L14" s="49">
        <f>M14+N14+O14+P14+Q14</f>
        <v>5.433</v>
      </c>
      <c r="M14" s="50">
        <v>1.64</v>
      </c>
      <c r="N14" s="50">
        <v>0.4</v>
      </c>
      <c r="O14" s="50">
        <v>0.6</v>
      </c>
      <c r="P14" s="49">
        <v>0.772</v>
      </c>
      <c r="Q14" s="49">
        <v>2.021</v>
      </c>
      <c r="R14" s="49">
        <f>S14+T14+U14+V14</f>
        <v>5.108</v>
      </c>
      <c r="S14" s="49">
        <v>3.847</v>
      </c>
      <c r="T14" s="50">
        <v>1.08</v>
      </c>
      <c r="U14" s="50">
        <v>0.17</v>
      </c>
      <c r="V14" s="49">
        <v>0.011</v>
      </c>
      <c r="W14" s="51">
        <v>3.22</v>
      </c>
      <c r="X14" s="49">
        <v>1.728</v>
      </c>
      <c r="Y14" s="49">
        <v>1.275</v>
      </c>
      <c r="Z14" s="49">
        <v>0.218</v>
      </c>
      <c r="AA14" s="50">
        <v>1.5</v>
      </c>
      <c r="AB14" s="52">
        <f>C14+W14+AA14</f>
        <v>20.765</v>
      </c>
      <c r="AC14" s="9">
        <v>18.46</v>
      </c>
      <c r="AD14" s="10">
        <f>AB14/AC14*100</f>
        <v>112.48645720476706</v>
      </c>
    </row>
    <row r="15" spans="1:30" ht="46.5" customHeight="1">
      <c r="A15" s="267"/>
      <c r="B15" s="33" t="s">
        <v>28</v>
      </c>
      <c r="C15" s="53">
        <f>D15+L15+R15</f>
        <v>15.445</v>
      </c>
      <c r="D15" s="54">
        <f>E15+G15+H15+I15+J15+K15</f>
        <v>5.5040000000000004</v>
      </c>
      <c r="E15" s="48">
        <v>2.891</v>
      </c>
      <c r="F15" s="48"/>
      <c r="G15" s="53">
        <v>1.62</v>
      </c>
      <c r="H15" s="49">
        <v>0.217</v>
      </c>
      <c r="I15" s="49">
        <v>0.416</v>
      </c>
      <c r="J15" s="55">
        <v>0.176</v>
      </c>
      <c r="K15" s="49">
        <v>0.184</v>
      </c>
      <c r="L15" s="55">
        <f>M15+N15+P15+Q15</f>
        <v>4.833</v>
      </c>
      <c r="M15" s="56">
        <v>1.64</v>
      </c>
      <c r="N15" s="56">
        <v>0.4</v>
      </c>
      <c r="O15" s="56"/>
      <c r="P15" s="49">
        <v>0.772</v>
      </c>
      <c r="Q15" s="49">
        <v>2.021</v>
      </c>
      <c r="R15" s="55">
        <f>S15+T15+U15+V15</f>
        <v>5.108</v>
      </c>
      <c r="S15" s="49">
        <v>3.847</v>
      </c>
      <c r="T15" s="50">
        <v>1.08</v>
      </c>
      <c r="U15" s="50">
        <v>0.17</v>
      </c>
      <c r="V15" s="55">
        <v>0.011</v>
      </c>
      <c r="W15" s="57">
        <v>3.22</v>
      </c>
      <c r="X15" s="55">
        <v>1.728</v>
      </c>
      <c r="Y15" s="55">
        <v>1.275</v>
      </c>
      <c r="Z15" s="49">
        <v>0.218</v>
      </c>
      <c r="AA15" s="50">
        <v>1.5</v>
      </c>
      <c r="AB15" s="58">
        <f>C15+W15+AA15</f>
        <v>20.165</v>
      </c>
      <c r="AC15" s="9">
        <v>18.14</v>
      </c>
      <c r="AD15" s="10">
        <f>AB15/AC15*100</f>
        <v>111.16317530319735</v>
      </c>
    </row>
    <row r="16" spans="1:30" ht="138" customHeight="1">
      <c r="A16" s="261">
        <v>3</v>
      </c>
      <c r="B16" s="31" t="s">
        <v>68</v>
      </c>
      <c r="C16" s="38"/>
      <c r="D16" s="39"/>
      <c r="E16" s="40"/>
      <c r="F16" s="40"/>
      <c r="G16" s="38"/>
      <c r="H16" s="41"/>
      <c r="I16" s="41"/>
      <c r="J16" s="41"/>
      <c r="K16" s="41"/>
      <c r="L16" s="41"/>
      <c r="M16" s="42"/>
      <c r="N16" s="42"/>
      <c r="O16" s="42"/>
      <c r="P16" s="43"/>
      <c r="Q16" s="41"/>
      <c r="R16" s="41"/>
      <c r="S16" s="41"/>
      <c r="T16" s="42"/>
      <c r="U16" s="42"/>
      <c r="V16" s="41"/>
      <c r="W16" s="44"/>
      <c r="X16" s="41"/>
      <c r="Y16" s="41"/>
      <c r="Z16" s="43"/>
      <c r="AA16" s="45"/>
      <c r="AB16" s="46"/>
      <c r="AC16" s="11"/>
      <c r="AD16" s="11"/>
    </row>
    <row r="17" spans="1:30" ht="26.25" customHeight="1">
      <c r="A17" s="256"/>
      <c r="B17" s="32" t="s">
        <v>27</v>
      </c>
      <c r="C17" s="47">
        <f>D17+L17+R17</f>
        <v>15.965</v>
      </c>
      <c r="D17" s="48">
        <f>E17+F17+G17+H17+I17+J17+K17</f>
        <v>5.824</v>
      </c>
      <c r="E17" s="48">
        <v>2.891</v>
      </c>
      <c r="F17" s="47">
        <v>0.32</v>
      </c>
      <c r="G17" s="47">
        <v>1.62</v>
      </c>
      <c r="H17" s="49">
        <v>0.217</v>
      </c>
      <c r="I17" s="49">
        <v>0.416</v>
      </c>
      <c r="J17" s="49">
        <v>0.176</v>
      </c>
      <c r="K17" s="49">
        <v>0.184</v>
      </c>
      <c r="L17" s="49">
        <f>M17+O17+P17+Q17</f>
        <v>5.0329999999999995</v>
      </c>
      <c r="M17" s="50">
        <v>1.64</v>
      </c>
      <c r="N17" s="49"/>
      <c r="O17" s="50">
        <v>0.6</v>
      </c>
      <c r="P17" s="49">
        <v>0.772</v>
      </c>
      <c r="Q17" s="49">
        <v>2.021</v>
      </c>
      <c r="R17" s="49">
        <f>S17+T17+U17+V17</f>
        <v>5.108</v>
      </c>
      <c r="S17" s="49">
        <v>3.847</v>
      </c>
      <c r="T17" s="50">
        <v>1.08</v>
      </c>
      <c r="U17" s="50">
        <v>0.17</v>
      </c>
      <c r="V17" s="49">
        <v>0.011</v>
      </c>
      <c r="W17" s="51">
        <v>3.22</v>
      </c>
      <c r="X17" s="49">
        <v>1.728</v>
      </c>
      <c r="Y17" s="49">
        <v>1.275</v>
      </c>
      <c r="Z17" s="49">
        <v>0.218</v>
      </c>
      <c r="AA17" s="50">
        <v>1.5</v>
      </c>
      <c r="AB17" s="52">
        <f>C17+AA17+W17</f>
        <v>20.685</v>
      </c>
      <c r="AC17" s="9">
        <v>18.4</v>
      </c>
      <c r="AD17" s="10">
        <f>AB17/AC17*100</f>
        <v>112.41847826086956</v>
      </c>
    </row>
    <row r="18" spans="1:30" ht="52.5" customHeight="1">
      <c r="A18" s="257"/>
      <c r="B18" s="34" t="s">
        <v>28</v>
      </c>
      <c r="C18" s="59">
        <f>D18+L18+R18</f>
        <v>15.364999999999998</v>
      </c>
      <c r="D18" s="60">
        <f>E18+F18+G18+H18+I18+J18+K18</f>
        <v>5.824</v>
      </c>
      <c r="E18" s="61">
        <v>2.891</v>
      </c>
      <c r="F18" s="62">
        <v>0.32</v>
      </c>
      <c r="G18" s="59">
        <v>1.62</v>
      </c>
      <c r="H18" s="63">
        <v>0.217</v>
      </c>
      <c r="I18" s="63">
        <v>0.416</v>
      </c>
      <c r="J18" s="64">
        <v>0.176</v>
      </c>
      <c r="K18" s="63">
        <v>0.184</v>
      </c>
      <c r="L18" s="64">
        <f>M18+P18+Q18</f>
        <v>4.433</v>
      </c>
      <c r="M18" s="65">
        <v>1.64</v>
      </c>
      <c r="N18" s="64"/>
      <c r="O18" s="65"/>
      <c r="P18" s="63">
        <v>0.772</v>
      </c>
      <c r="Q18" s="63">
        <v>2.021</v>
      </c>
      <c r="R18" s="64">
        <f>S18+T18+U18+V18</f>
        <v>5.108</v>
      </c>
      <c r="S18" s="63">
        <v>3.847</v>
      </c>
      <c r="T18" s="66">
        <v>1.08</v>
      </c>
      <c r="U18" s="66">
        <v>0.17</v>
      </c>
      <c r="V18" s="64">
        <v>0.011</v>
      </c>
      <c r="W18" s="67">
        <v>3.22</v>
      </c>
      <c r="X18" s="64">
        <v>1.728</v>
      </c>
      <c r="Y18" s="64">
        <v>1.275</v>
      </c>
      <c r="Z18" s="63">
        <v>0.218</v>
      </c>
      <c r="AA18" s="66">
        <v>1.5</v>
      </c>
      <c r="AB18" s="68">
        <f>AA18+W18+C18</f>
        <v>20.085</v>
      </c>
      <c r="AC18" s="9">
        <v>18.08</v>
      </c>
      <c r="AD18" s="10">
        <f>AB18/AC18*100</f>
        <v>111.08960176991151</v>
      </c>
    </row>
    <row r="19" spans="1:30" ht="142.5" customHeight="1">
      <c r="A19" s="265">
        <v>4</v>
      </c>
      <c r="B19" s="37" t="s">
        <v>30</v>
      </c>
      <c r="C19" s="88"/>
      <c r="D19" s="235"/>
      <c r="E19" s="89"/>
      <c r="F19" s="89"/>
      <c r="G19" s="89"/>
      <c r="H19" s="91"/>
      <c r="I19" s="91"/>
      <c r="J19" s="91"/>
      <c r="K19" s="91"/>
      <c r="L19" s="91"/>
      <c r="M19" s="90"/>
      <c r="N19" s="90"/>
      <c r="O19" s="90"/>
      <c r="P19" s="91"/>
      <c r="Q19" s="91"/>
      <c r="R19" s="91"/>
      <c r="S19" s="91"/>
      <c r="T19" s="91"/>
      <c r="U19" s="91"/>
      <c r="V19" s="91"/>
      <c r="W19" s="92"/>
      <c r="X19" s="91"/>
      <c r="Y19" s="91"/>
      <c r="Z19" s="91"/>
      <c r="AA19" s="90"/>
      <c r="AB19" s="93"/>
      <c r="AC19" s="11"/>
      <c r="AD19" s="11"/>
    </row>
    <row r="20" spans="1:30" ht="48" customHeight="1">
      <c r="A20" s="266"/>
      <c r="B20" s="236" t="s">
        <v>27</v>
      </c>
      <c r="C20" s="237">
        <f>D20+L20+R20</f>
        <v>15.645</v>
      </c>
      <c r="D20" s="238">
        <f>E20+G20+H20+I20+J20+K20</f>
        <v>5.5040000000000004</v>
      </c>
      <c r="E20" s="238">
        <v>2.891</v>
      </c>
      <c r="F20" s="238"/>
      <c r="G20" s="237">
        <v>1.62</v>
      </c>
      <c r="H20" s="239">
        <v>0.217</v>
      </c>
      <c r="I20" s="239">
        <v>0.416</v>
      </c>
      <c r="J20" s="239">
        <v>0.176</v>
      </c>
      <c r="K20" s="239">
        <v>0.184</v>
      </c>
      <c r="L20" s="239">
        <f>M20+O20+P20+Q20</f>
        <v>5.0329999999999995</v>
      </c>
      <c r="M20" s="240">
        <v>1.64</v>
      </c>
      <c r="N20" s="239"/>
      <c r="O20" s="240">
        <v>0.6</v>
      </c>
      <c r="P20" s="239">
        <v>0.772</v>
      </c>
      <c r="Q20" s="239">
        <v>2.021</v>
      </c>
      <c r="R20" s="239">
        <f>S20+T20+U20+V20</f>
        <v>5.108</v>
      </c>
      <c r="S20" s="239">
        <v>3.847</v>
      </c>
      <c r="T20" s="240">
        <v>1.08</v>
      </c>
      <c r="U20" s="240">
        <v>0.17</v>
      </c>
      <c r="V20" s="239">
        <v>0.011</v>
      </c>
      <c r="W20" s="241">
        <v>3.22</v>
      </c>
      <c r="X20" s="239">
        <v>1.728</v>
      </c>
      <c r="Y20" s="239">
        <v>1.275</v>
      </c>
      <c r="Z20" s="239">
        <v>0.218</v>
      </c>
      <c r="AA20" s="240">
        <v>1.5</v>
      </c>
      <c r="AB20" s="242">
        <f>AA20+W20+C20</f>
        <v>20.365000000000002</v>
      </c>
      <c r="AC20" s="9">
        <v>18.13</v>
      </c>
      <c r="AD20" s="10">
        <f>AB20/AC20*100</f>
        <v>112.3276337562052</v>
      </c>
    </row>
    <row r="21" spans="1:30" ht="57" customHeight="1">
      <c r="A21" s="266"/>
      <c r="B21" s="35" t="s">
        <v>28</v>
      </c>
      <c r="C21" s="69">
        <f>D21+L21+R21</f>
        <v>15.045000000000002</v>
      </c>
      <c r="D21" s="70">
        <f>E21+G21+H21+I21+J21+K21</f>
        <v>5.5040000000000004</v>
      </c>
      <c r="E21" s="70">
        <v>2.891</v>
      </c>
      <c r="F21" s="70"/>
      <c r="G21" s="69">
        <v>1.62</v>
      </c>
      <c r="H21" s="71">
        <v>0.217</v>
      </c>
      <c r="I21" s="71">
        <v>0.416</v>
      </c>
      <c r="J21" s="71">
        <v>0.176</v>
      </c>
      <c r="K21" s="71">
        <v>0.184</v>
      </c>
      <c r="L21" s="71">
        <f>M21+P21+Q21</f>
        <v>4.433</v>
      </c>
      <c r="M21" s="72">
        <v>1.64</v>
      </c>
      <c r="N21" s="71"/>
      <c r="O21" s="72"/>
      <c r="P21" s="71">
        <v>0.772</v>
      </c>
      <c r="Q21" s="71">
        <v>2.021</v>
      </c>
      <c r="R21" s="71">
        <f>S21+T21+U21+V21</f>
        <v>5.108</v>
      </c>
      <c r="S21" s="71">
        <v>3.847</v>
      </c>
      <c r="T21" s="72">
        <v>1.08</v>
      </c>
      <c r="U21" s="72">
        <v>0.17</v>
      </c>
      <c r="V21" s="71">
        <v>0.011</v>
      </c>
      <c r="W21" s="73">
        <v>3.22</v>
      </c>
      <c r="X21" s="71">
        <v>1.728</v>
      </c>
      <c r="Y21" s="71">
        <v>1.275</v>
      </c>
      <c r="Z21" s="71">
        <v>0.218</v>
      </c>
      <c r="AA21" s="72">
        <v>1.5</v>
      </c>
      <c r="AB21" s="74">
        <f>AA21+W21+C21</f>
        <v>19.765</v>
      </c>
      <c r="AC21" s="9">
        <v>17.81</v>
      </c>
      <c r="AD21" s="10">
        <f>AB21/AC21*100</f>
        <v>110.97697922515441</v>
      </c>
    </row>
    <row r="22" spans="1:30" ht="93.75" customHeight="1">
      <c r="A22" s="256">
        <v>5</v>
      </c>
      <c r="B22" s="36" t="s">
        <v>31</v>
      </c>
      <c r="C22" s="75"/>
      <c r="D22" s="76"/>
      <c r="E22" s="76"/>
      <c r="F22" s="76"/>
      <c r="G22" s="45"/>
      <c r="H22" s="43"/>
      <c r="I22" s="43"/>
      <c r="J22" s="43"/>
      <c r="K22" s="43"/>
      <c r="L22" s="43"/>
      <c r="M22" s="45"/>
      <c r="N22" s="45"/>
      <c r="O22" s="45"/>
      <c r="P22" s="43"/>
      <c r="Q22" s="43"/>
      <c r="R22" s="43"/>
      <c r="S22" s="43"/>
      <c r="T22" s="45"/>
      <c r="U22" s="45"/>
      <c r="V22" s="43"/>
      <c r="W22" s="77"/>
      <c r="X22" s="43"/>
      <c r="Y22" s="43"/>
      <c r="Z22" s="43"/>
      <c r="AA22" s="45"/>
      <c r="AB22" s="78"/>
      <c r="AC22" s="9"/>
      <c r="AD22" s="10"/>
    </row>
    <row r="23" spans="1:30" ht="47.25" customHeight="1">
      <c r="A23" s="256"/>
      <c r="B23" s="32" t="s">
        <v>27</v>
      </c>
      <c r="C23" s="47">
        <f>D23+L23+R23</f>
        <v>14.024999999999999</v>
      </c>
      <c r="D23" s="48">
        <f>E23+G23+H23+I23+J23+K23</f>
        <v>3.8840000000000003</v>
      </c>
      <c r="E23" s="48">
        <v>2.891</v>
      </c>
      <c r="F23" s="48"/>
      <c r="G23" s="47"/>
      <c r="H23" s="49">
        <v>0.217</v>
      </c>
      <c r="I23" s="49">
        <v>0.416</v>
      </c>
      <c r="J23" s="49">
        <v>0.176</v>
      </c>
      <c r="K23" s="49">
        <v>0.184</v>
      </c>
      <c r="L23" s="49">
        <f>M23+O23+P23+Q23</f>
        <v>5.0329999999999995</v>
      </c>
      <c r="M23" s="50">
        <v>1.64</v>
      </c>
      <c r="N23" s="49"/>
      <c r="O23" s="50">
        <v>0.6</v>
      </c>
      <c r="P23" s="49">
        <v>0.772</v>
      </c>
      <c r="Q23" s="49">
        <v>2.021</v>
      </c>
      <c r="R23" s="49">
        <f>S23+T23+U23+V23</f>
        <v>5.108</v>
      </c>
      <c r="S23" s="49">
        <v>3.847</v>
      </c>
      <c r="T23" s="50">
        <v>1.08</v>
      </c>
      <c r="U23" s="50">
        <v>0.17</v>
      </c>
      <c r="V23" s="49">
        <v>0.011</v>
      </c>
      <c r="W23" s="51">
        <v>3.22</v>
      </c>
      <c r="X23" s="49">
        <v>1.728</v>
      </c>
      <c r="Y23" s="49">
        <v>1.275</v>
      </c>
      <c r="Z23" s="49">
        <v>0.218</v>
      </c>
      <c r="AA23" s="50">
        <v>1.5</v>
      </c>
      <c r="AB23" s="52">
        <f>AA23+W23+C23</f>
        <v>18.744999999999997</v>
      </c>
      <c r="AC23" s="11"/>
      <c r="AD23" s="10">
        <f>AB23/AC24*100</f>
        <v>112.51500600240094</v>
      </c>
    </row>
    <row r="24" spans="1:30" ht="49.5" customHeight="1">
      <c r="A24" s="267"/>
      <c r="B24" s="33" t="s">
        <v>28</v>
      </c>
      <c r="C24" s="53">
        <f>D24+L24+R24</f>
        <v>13.425</v>
      </c>
      <c r="D24" s="54">
        <f>E24+G24+H24+I24+J24+K24</f>
        <v>3.8840000000000003</v>
      </c>
      <c r="E24" s="48">
        <v>2.891</v>
      </c>
      <c r="F24" s="48"/>
      <c r="G24" s="53"/>
      <c r="H24" s="49">
        <v>0.217</v>
      </c>
      <c r="I24" s="49">
        <v>0.416</v>
      </c>
      <c r="J24" s="55">
        <v>0.176</v>
      </c>
      <c r="K24" s="49">
        <v>0.184</v>
      </c>
      <c r="L24" s="55">
        <f>M24+P24+Q24</f>
        <v>4.433</v>
      </c>
      <c r="M24" s="56">
        <v>1.64</v>
      </c>
      <c r="N24" s="55"/>
      <c r="O24" s="56"/>
      <c r="P24" s="49">
        <v>0.772</v>
      </c>
      <c r="Q24" s="49">
        <v>2.021</v>
      </c>
      <c r="R24" s="55">
        <f>S24+T24+U24+V24</f>
        <v>5.108</v>
      </c>
      <c r="S24" s="49">
        <v>3.847</v>
      </c>
      <c r="T24" s="50">
        <v>1.08</v>
      </c>
      <c r="U24" s="50">
        <v>0.17</v>
      </c>
      <c r="V24" s="55">
        <v>0.011</v>
      </c>
      <c r="W24" s="57">
        <v>3.22</v>
      </c>
      <c r="X24" s="55">
        <v>1.728</v>
      </c>
      <c r="Y24" s="55">
        <v>1.275</v>
      </c>
      <c r="Z24" s="49">
        <v>0.218</v>
      </c>
      <c r="AA24" s="50">
        <v>1.5</v>
      </c>
      <c r="AB24" s="58">
        <f>AA24+W24+C24</f>
        <v>18.145000000000003</v>
      </c>
      <c r="AC24" s="9">
        <v>16.66</v>
      </c>
      <c r="AD24" s="10">
        <f>AB24/AC25*100</f>
        <v>111.046511627907</v>
      </c>
    </row>
    <row r="25" spans="1:30" ht="130.5" customHeight="1">
      <c r="A25" s="261">
        <v>6</v>
      </c>
      <c r="B25" s="31" t="s">
        <v>62</v>
      </c>
      <c r="C25" s="38"/>
      <c r="D25" s="39"/>
      <c r="E25" s="40"/>
      <c r="F25" s="40"/>
      <c r="G25" s="38"/>
      <c r="H25" s="41"/>
      <c r="I25" s="41"/>
      <c r="J25" s="41"/>
      <c r="K25" s="41"/>
      <c r="L25" s="41"/>
      <c r="M25" s="42"/>
      <c r="N25" s="42"/>
      <c r="O25" s="42"/>
      <c r="P25" s="43"/>
      <c r="Q25" s="41"/>
      <c r="R25" s="41"/>
      <c r="S25" s="41"/>
      <c r="T25" s="42"/>
      <c r="U25" s="42"/>
      <c r="V25" s="41"/>
      <c r="W25" s="79"/>
      <c r="X25" s="41"/>
      <c r="Y25" s="41"/>
      <c r="Z25" s="43"/>
      <c r="AA25" s="45"/>
      <c r="AB25" s="46"/>
      <c r="AC25" s="9">
        <v>16.34</v>
      </c>
      <c r="AD25" s="9"/>
    </row>
    <row r="26" spans="1:30" ht="48.75" customHeight="1">
      <c r="A26" s="256"/>
      <c r="B26" s="32" t="s">
        <v>27</v>
      </c>
      <c r="C26" s="47">
        <f>D26+L26+R26</f>
        <v>14.195</v>
      </c>
      <c r="D26" s="48">
        <f>E26+G26+H26+I26+J26+K26+F26</f>
        <v>5.694000000000001</v>
      </c>
      <c r="E26" s="48">
        <v>2.761</v>
      </c>
      <c r="F26" s="47">
        <v>0.32</v>
      </c>
      <c r="G26" s="47">
        <v>1.62</v>
      </c>
      <c r="H26" s="49">
        <v>0.217</v>
      </c>
      <c r="I26" s="49">
        <v>0.416</v>
      </c>
      <c r="J26" s="49">
        <v>0.176</v>
      </c>
      <c r="K26" s="49">
        <v>0.184</v>
      </c>
      <c r="L26" s="49">
        <f>O26+P26+Q26</f>
        <v>3.393</v>
      </c>
      <c r="M26" s="50"/>
      <c r="N26" s="49"/>
      <c r="O26" s="50">
        <v>0.6</v>
      </c>
      <c r="P26" s="49">
        <v>0.772</v>
      </c>
      <c r="Q26" s="49">
        <v>2.021</v>
      </c>
      <c r="R26" s="49">
        <f>S26+T26+U26+V26</f>
        <v>5.108</v>
      </c>
      <c r="S26" s="49">
        <v>3.847</v>
      </c>
      <c r="T26" s="50">
        <v>1.08</v>
      </c>
      <c r="U26" s="50">
        <v>0.17</v>
      </c>
      <c r="V26" s="49">
        <v>0.011</v>
      </c>
      <c r="W26" s="51">
        <f>X26+Y26+Z26</f>
        <v>3.021</v>
      </c>
      <c r="X26" s="49">
        <v>1.528</v>
      </c>
      <c r="Y26" s="49">
        <v>1.275</v>
      </c>
      <c r="Z26" s="49">
        <v>0.218</v>
      </c>
      <c r="AA26" s="50">
        <v>1.5</v>
      </c>
      <c r="AB26" s="52">
        <f>AA26+W26+C26</f>
        <v>18.716</v>
      </c>
      <c r="AC26" s="9"/>
      <c r="AD26" s="10">
        <f>AB26/AC27*100</f>
        <v>112.61131167268353</v>
      </c>
    </row>
    <row r="27" spans="1:30" ht="52.5" customHeight="1">
      <c r="A27" s="256"/>
      <c r="B27" s="31" t="s">
        <v>28</v>
      </c>
      <c r="C27" s="38">
        <f>D27+L27+R27</f>
        <v>13.595000000000002</v>
      </c>
      <c r="D27" s="54">
        <f>E27+G27+H27+I27+J27+K27+F27</f>
        <v>5.694000000000001</v>
      </c>
      <c r="E27" s="48">
        <v>2.761</v>
      </c>
      <c r="F27" s="47">
        <v>0.32</v>
      </c>
      <c r="G27" s="53">
        <v>1.62</v>
      </c>
      <c r="H27" s="49">
        <v>0.217</v>
      </c>
      <c r="I27" s="49">
        <v>0.416</v>
      </c>
      <c r="J27" s="55">
        <v>0.176</v>
      </c>
      <c r="K27" s="49">
        <v>0.184</v>
      </c>
      <c r="L27" s="41">
        <f>P27+Q27</f>
        <v>2.793</v>
      </c>
      <c r="M27" s="42"/>
      <c r="N27" s="41"/>
      <c r="O27" s="42"/>
      <c r="P27" s="49">
        <v>0.772</v>
      </c>
      <c r="Q27" s="49">
        <v>2.021</v>
      </c>
      <c r="R27" s="41">
        <f>S27+T27+U27+V27</f>
        <v>5.108</v>
      </c>
      <c r="S27" s="49">
        <v>3.847</v>
      </c>
      <c r="T27" s="50">
        <v>1.08</v>
      </c>
      <c r="U27" s="50">
        <v>0.17</v>
      </c>
      <c r="V27" s="55">
        <v>0.011</v>
      </c>
      <c r="W27" s="57">
        <f>X27+Y27+Z27</f>
        <v>3.021</v>
      </c>
      <c r="X27" s="55">
        <v>1.528</v>
      </c>
      <c r="Y27" s="55">
        <v>1.275</v>
      </c>
      <c r="Z27" s="49">
        <v>0.218</v>
      </c>
      <c r="AA27" s="56">
        <v>1.5</v>
      </c>
      <c r="AB27" s="46">
        <f>AA27+W27+C27</f>
        <v>18.116000000000003</v>
      </c>
      <c r="AC27" s="9">
        <v>16.62</v>
      </c>
      <c r="AD27" s="10">
        <f>AB27/AC28*100</f>
        <v>111.14110429447854</v>
      </c>
    </row>
    <row r="28" spans="1:30" ht="85.5" customHeight="1">
      <c r="A28" s="261">
        <v>7</v>
      </c>
      <c r="B28" s="31" t="s">
        <v>23</v>
      </c>
      <c r="C28" s="38"/>
      <c r="D28" s="39"/>
      <c r="E28" s="40"/>
      <c r="F28" s="40"/>
      <c r="G28" s="38"/>
      <c r="H28" s="41"/>
      <c r="I28" s="41"/>
      <c r="J28" s="41"/>
      <c r="K28" s="41"/>
      <c r="L28" s="41"/>
      <c r="M28" s="42"/>
      <c r="N28" s="42"/>
      <c r="O28" s="42"/>
      <c r="P28" s="43"/>
      <c r="Q28" s="41"/>
      <c r="R28" s="41"/>
      <c r="S28" s="41"/>
      <c r="T28" s="42"/>
      <c r="U28" s="42"/>
      <c r="V28" s="41"/>
      <c r="W28" s="79"/>
      <c r="X28" s="41"/>
      <c r="Y28" s="41"/>
      <c r="Z28" s="43"/>
      <c r="AA28" s="45"/>
      <c r="AB28" s="46"/>
      <c r="AC28" s="9">
        <v>16.3</v>
      </c>
      <c r="AD28" s="9"/>
    </row>
    <row r="29" spans="1:30" ht="54.75" customHeight="1">
      <c r="A29" s="256"/>
      <c r="B29" s="32" t="s">
        <v>27</v>
      </c>
      <c r="C29" s="47">
        <f>D29+L29+R29</f>
        <v>14.004999999999999</v>
      </c>
      <c r="D29" s="48">
        <f>E29+G29+H29+I29+J29+K29</f>
        <v>5.5040000000000004</v>
      </c>
      <c r="E29" s="48">
        <v>2.891</v>
      </c>
      <c r="F29" s="48"/>
      <c r="G29" s="47">
        <v>1.62</v>
      </c>
      <c r="H29" s="49">
        <v>0.217</v>
      </c>
      <c r="I29" s="49">
        <v>0.416</v>
      </c>
      <c r="J29" s="49">
        <v>0.176</v>
      </c>
      <c r="K29" s="49">
        <v>0.184</v>
      </c>
      <c r="L29" s="49">
        <f>O29+P29+Q29</f>
        <v>3.393</v>
      </c>
      <c r="M29" s="50"/>
      <c r="N29" s="49"/>
      <c r="O29" s="50">
        <v>0.6</v>
      </c>
      <c r="P29" s="49">
        <v>0.772</v>
      </c>
      <c r="Q29" s="49">
        <v>2.021</v>
      </c>
      <c r="R29" s="49">
        <f>S29+T29+U29+V29</f>
        <v>5.108</v>
      </c>
      <c r="S29" s="49">
        <v>3.847</v>
      </c>
      <c r="T29" s="50">
        <v>1.08</v>
      </c>
      <c r="U29" s="50">
        <v>0.17</v>
      </c>
      <c r="V29" s="49">
        <v>0.011</v>
      </c>
      <c r="W29" s="51">
        <v>3.12</v>
      </c>
      <c r="X29" s="49">
        <v>1.628</v>
      </c>
      <c r="Y29" s="49">
        <v>1.275</v>
      </c>
      <c r="Z29" s="49">
        <v>0.218</v>
      </c>
      <c r="AA29" s="50">
        <v>1.5</v>
      </c>
      <c r="AB29" s="52">
        <f>AA29+W29+C29</f>
        <v>18.625</v>
      </c>
      <c r="AC29" s="9"/>
      <c r="AD29" s="10">
        <f>AB29/AC30*100</f>
        <v>112.67392619479733</v>
      </c>
    </row>
    <row r="30" spans="1:30" ht="57.75" customHeight="1">
      <c r="A30" s="256"/>
      <c r="B30" s="33" t="s">
        <v>28</v>
      </c>
      <c r="C30" s="53">
        <f>D30+L30+R30</f>
        <v>13.405000000000001</v>
      </c>
      <c r="D30" s="54">
        <f>E30+G30+H30+I30+J30+K30</f>
        <v>5.5040000000000004</v>
      </c>
      <c r="E30" s="54">
        <v>2.891</v>
      </c>
      <c r="F30" s="54"/>
      <c r="G30" s="53">
        <v>1.62</v>
      </c>
      <c r="H30" s="55">
        <v>0.217</v>
      </c>
      <c r="I30" s="55">
        <v>0.416</v>
      </c>
      <c r="J30" s="55">
        <v>0.176</v>
      </c>
      <c r="K30" s="55">
        <v>0.184</v>
      </c>
      <c r="L30" s="55">
        <f>P30+Q30</f>
        <v>2.793</v>
      </c>
      <c r="M30" s="56"/>
      <c r="N30" s="55"/>
      <c r="O30" s="56"/>
      <c r="P30" s="55">
        <v>0.772</v>
      </c>
      <c r="Q30" s="55">
        <v>2.021</v>
      </c>
      <c r="R30" s="55">
        <f>S30+T30+U30+V30</f>
        <v>5.108</v>
      </c>
      <c r="S30" s="55">
        <v>3.847</v>
      </c>
      <c r="T30" s="56">
        <v>1.08</v>
      </c>
      <c r="U30" s="56">
        <v>0.17</v>
      </c>
      <c r="V30" s="55">
        <v>0.011</v>
      </c>
      <c r="W30" s="57">
        <f>X30+Y30+Z30</f>
        <v>3.1209999999999996</v>
      </c>
      <c r="X30" s="55">
        <v>1.628</v>
      </c>
      <c r="Y30" s="55">
        <v>1.275</v>
      </c>
      <c r="Z30" s="55">
        <v>0.218</v>
      </c>
      <c r="AA30" s="56">
        <v>1.5</v>
      </c>
      <c r="AB30" s="58">
        <f>AA30+W30+C30</f>
        <v>18.026</v>
      </c>
      <c r="AC30" s="9">
        <v>16.53</v>
      </c>
      <c r="AD30" s="10">
        <f>AB30/AC31*100</f>
        <v>111.20296113510177</v>
      </c>
    </row>
    <row r="31" spans="1:30" ht="104.25" customHeight="1">
      <c r="A31" s="261">
        <v>8</v>
      </c>
      <c r="B31" s="36" t="s">
        <v>26</v>
      </c>
      <c r="C31" s="75"/>
      <c r="D31" s="76"/>
      <c r="E31" s="76"/>
      <c r="F31" s="76"/>
      <c r="G31" s="45"/>
      <c r="H31" s="43"/>
      <c r="I31" s="43"/>
      <c r="J31" s="43"/>
      <c r="K31" s="43"/>
      <c r="L31" s="43"/>
      <c r="M31" s="45"/>
      <c r="N31" s="43"/>
      <c r="O31" s="45"/>
      <c r="P31" s="43"/>
      <c r="Q31" s="43"/>
      <c r="R31" s="43"/>
      <c r="S31" s="43"/>
      <c r="T31" s="45"/>
      <c r="U31" s="45"/>
      <c r="V31" s="43"/>
      <c r="W31" s="80"/>
      <c r="X31" s="43"/>
      <c r="Y31" s="43"/>
      <c r="Z31" s="43"/>
      <c r="AA31" s="45"/>
      <c r="AB31" s="78"/>
      <c r="AC31" s="9">
        <v>16.21</v>
      </c>
      <c r="AD31" s="10"/>
    </row>
    <row r="32" spans="1:30" ht="42" customHeight="1">
      <c r="A32" s="256"/>
      <c r="B32" s="32" t="s">
        <v>27</v>
      </c>
      <c r="C32" s="47">
        <f>D32+L32+R32</f>
        <v>12.385</v>
      </c>
      <c r="D32" s="48">
        <f>E32+H32+I32+J32+K32</f>
        <v>3.8840000000000003</v>
      </c>
      <c r="E32" s="48">
        <v>2.891</v>
      </c>
      <c r="F32" s="48"/>
      <c r="G32" s="47"/>
      <c r="H32" s="49">
        <v>0.217</v>
      </c>
      <c r="I32" s="49">
        <v>0.416</v>
      </c>
      <c r="J32" s="49">
        <v>0.176</v>
      </c>
      <c r="K32" s="49">
        <v>0.184</v>
      </c>
      <c r="L32" s="49">
        <f>O32+P32+Q32</f>
        <v>3.393</v>
      </c>
      <c r="M32" s="50"/>
      <c r="N32" s="49"/>
      <c r="O32" s="50">
        <v>0.6</v>
      </c>
      <c r="P32" s="49">
        <v>0.772</v>
      </c>
      <c r="Q32" s="49">
        <v>2.021</v>
      </c>
      <c r="R32" s="49">
        <f>S32+T32+U32+V32</f>
        <v>5.108</v>
      </c>
      <c r="S32" s="49">
        <v>3.847</v>
      </c>
      <c r="T32" s="50">
        <v>1.08</v>
      </c>
      <c r="U32" s="50">
        <v>0.17</v>
      </c>
      <c r="V32" s="49">
        <v>0.011</v>
      </c>
      <c r="W32" s="51">
        <f>X32+Y32+Z32</f>
        <v>3.8215999999999997</v>
      </c>
      <c r="X32" s="49">
        <f>1.728*1.2</f>
        <v>2.0736</v>
      </c>
      <c r="Y32" s="49">
        <f>1.275*1.2</f>
        <v>1.5299999999999998</v>
      </c>
      <c r="Z32" s="49">
        <v>0.218</v>
      </c>
      <c r="AA32" s="50">
        <v>1.5</v>
      </c>
      <c r="AB32" s="52">
        <f>AA32+W32+C32</f>
        <v>17.7066</v>
      </c>
      <c r="AC32" s="9"/>
      <c r="AD32" s="10">
        <f>AB32/AC33*100</f>
        <v>109.30000000000003</v>
      </c>
    </row>
    <row r="33" spans="1:30" ht="60" customHeight="1">
      <c r="A33" s="256"/>
      <c r="B33" s="33" t="s">
        <v>28</v>
      </c>
      <c r="C33" s="53">
        <f>D33+L33+R33</f>
        <v>11.785</v>
      </c>
      <c r="D33" s="54">
        <f>E33+H33+I33+J33+K33</f>
        <v>3.8840000000000003</v>
      </c>
      <c r="E33" s="54">
        <v>2.891</v>
      </c>
      <c r="F33" s="54"/>
      <c r="G33" s="53"/>
      <c r="H33" s="55">
        <v>0.217</v>
      </c>
      <c r="I33" s="55">
        <v>0.416</v>
      </c>
      <c r="J33" s="55">
        <v>0.176</v>
      </c>
      <c r="K33" s="55">
        <v>0.184</v>
      </c>
      <c r="L33" s="55">
        <f>P33+Q33</f>
        <v>2.793</v>
      </c>
      <c r="M33" s="56"/>
      <c r="N33" s="55"/>
      <c r="O33" s="56"/>
      <c r="P33" s="55">
        <v>0.772</v>
      </c>
      <c r="Q33" s="55">
        <v>2.021</v>
      </c>
      <c r="R33" s="55">
        <f>S33+T33+U33+V33</f>
        <v>5.108</v>
      </c>
      <c r="S33" s="55">
        <v>3.847</v>
      </c>
      <c r="T33" s="56">
        <v>1.08</v>
      </c>
      <c r="U33" s="56">
        <v>0.17</v>
      </c>
      <c r="V33" s="55">
        <v>0.011</v>
      </c>
      <c r="W33" s="57">
        <f>X33+Y33+Z33</f>
        <v>3.8215999999999997</v>
      </c>
      <c r="X33" s="55">
        <f>1.728*1.2</f>
        <v>2.0736</v>
      </c>
      <c r="Y33" s="55">
        <f>1.275*1.2</f>
        <v>1.5299999999999998</v>
      </c>
      <c r="Z33" s="55">
        <v>0.218</v>
      </c>
      <c r="AA33" s="56">
        <v>1.5</v>
      </c>
      <c r="AB33" s="58">
        <f>AA33+W33+C33</f>
        <v>17.1066</v>
      </c>
      <c r="AC33" s="9">
        <v>16.2</v>
      </c>
      <c r="AD33" s="10">
        <f>AB33/AC34*100</f>
        <v>107.7241813602015</v>
      </c>
    </row>
    <row r="34" spans="1:30" ht="104.25" customHeight="1">
      <c r="A34" s="270">
        <v>9</v>
      </c>
      <c r="B34" s="36" t="s">
        <v>36</v>
      </c>
      <c r="C34" s="29"/>
      <c r="D34" s="76"/>
      <c r="E34" s="81"/>
      <c r="F34" s="81"/>
      <c r="G34" s="82"/>
      <c r="H34" s="83"/>
      <c r="I34" s="83"/>
      <c r="J34" s="83"/>
      <c r="K34" s="83"/>
      <c r="L34" s="43"/>
      <c r="M34" s="82"/>
      <c r="N34" s="83"/>
      <c r="O34" s="82"/>
      <c r="P34" s="83"/>
      <c r="Q34" s="83"/>
      <c r="R34" s="43"/>
      <c r="S34" s="83"/>
      <c r="T34" s="82"/>
      <c r="U34" s="82"/>
      <c r="V34" s="83"/>
      <c r="W34" s="84"/>
      <c r="X34" s="83"/>
      <c r="Y34" s="83"/>
      <c r="Z34" s="83"/>
      <c r="AA34" s="82"/>
      <c r="AB34" s="85"/>
      <c r="AC34" s="9">
        <v>15.88</v>
      </c>
      <c r="AD34" s="9"/>
    </row>
    <row r="35" spans="1:30" ht="43.5" customHeight="1">
      <c r="A35" s="269"/>
      <c r="B35" s="32" t="s">
        <v>27</v>
      </c>
      <c r="C35" s="47">
        <f>D35+L35+R35</f>
        <v>12.605</v>
      </c>
      <c r="D35" s="48">
        <f>E35+F35+H35+I35+J35+K35</f>
        <v>4.104</v>
      </c>
      <c r="E35" s="48">
        <v>2.791</v>
      </c>
      <c r="F35" s="47">
        <v>0.32</v>
      </c>
      <c r="G35" s="50"/>
      <c r="H35" s="49">
        <v>0.217</v>
      </c>
      <c r="I35" s="49">
        <v>0.416</v>
      </c>
      <c r="J35" s="49">
        <v>0.176</v>
      </c>
      <c r="K35" s="49">
        <v>0.184</v>
      </c>
      <c r="L35" s="49">
        <f>O35+P35+Q35</f>
        <v>3.393</v>
      </c>
      <c r="M35" s="50"/>
      <c r="N35" s="49"/>
      <c r="O35" s="50">
        <v>0.6</v>
      </c>
      <c r="P35" s="49">
        <v>0.772</v>
      </c>
      <c r="Q35" s="49">
        <v>2.021</v>
      </c>
      <c r="R35" s="49">
        <f>S35+T35+U35+V35</f>
        <v>5.108</v>
      </c>
      <c r="S35" s="49">
        <v>3.847</v>
      </c>
      <c r="T35" s="50">
        <v>1.08</v>
      </c>
      <c r="U35" s="50">
        <v>0.17</v>
      </c>
      <c r="V35" s="49">
        <v>0.011</v>
      </c>
      <c r="W35" s="51">
        <f>X35+Y35+Z35</f>
        <v>3.021</v>
      </c>
      <c r="X35" s="49">
        <v>1.528</v>
      </c>
      <c r="Y35" s="49">
        <v>1.275</v>
      </c>
      <c r="Z35" s="49">
        <v>0.218</v>
      </c>
      <c r="AA35" s="50">
        <v>1.5</v>
      </c>
      <c r="AB35" s="52">
        <f>AA35+W35+C35</f>
        <v>17.126</v>
      </c>
      <c r="AC35" s="9"/>
      <c r="AD35" s="10">
        <f>AB35/AC36*100</f>
        <v>113.04290429042905</v>
      </c>
    </row>
    <row r="36" spans="1:30" ht="63" customHeight="1">
      <c r="A36" s="271"/>
      <c r="B36" s="34" t="s">
        <v>28</v>
      </c>
      <c r="C36" s="62">
        <f>D36+L36+R36</f>
        <v>12.004999999999999</v>
      </c>
      <c r="D36" s="61">
        <f>E36+F36+H36+I36+J36+K36</f>
        <v>4.104</v>
      </c>
      <c r="E36" s="61">
        <v>2.791</v>
      </c>
      <c r="F36" s="62">
        <v>0.32</v>
      </c>
      <c r="G36" s="66"/>
      <c r="H36" s="63">
        <v>0.217</v>
      </c>
      <c r="I36" s="63">
        <v>0.416</v>
      </c>
      <c r="J36" s="63">
        <v>0.176</v>
      </c>
      <c r="K36" s="63">
        <v>0.184</v>
      </c>
      <c r="L36" s="63">
        <f>P36+Q36</f>
        <v>2.793</v>
      </c>
      <c r="M36" s="66"/>
      <c r="N36" s="63"/>
      <c r="O36" s="66"/>
      <c r="P36" s="63">
        <v>0.772</v>
      </c>
      <c r="Q36" s="63">
        <v>2.021</v>
      </c>
      <c r="R36" s="63">
        <f>S36+T36+U36+V36</f>
        <v>5.108</v>
      </c>
      <c r="S36" s="63">
        <v>3.847</v>
      </c>
      <c r="T36" s="66">
        <v>1.08</v>
      </c>
      <c r="U36" s="66">
        <v>0.17</v>
      </c>
      <c r="V36" s="63">
        <v>0.011</v>
      </c>
      <c r="W36" s="86">
        <f>X36+Y36+Z36</f>
        <v>3.021</v>
      </c>
      <c r="X36" s="63">
        <v>1.528</v>
      </c>
      <c r="Y36" s="63">
        <v>1.275</v>
      </c>
      <c r="Z36" s="63">
        <v>0.218</v>
      </c>
      <c r="AA36" s="66">
        <v>1.5</v>
      </c>
      <c r="AB36" s="87">
        <f>AA36+W36+C36</f>
        <v>16.526</v>
      </c>
      <c r="AC36" s="9">
        <v>15.15</v>
      </c>
      <c r="AD36" s="10">
        <f>AB36/AC37*100</f>
        <v>111.43627781523936</v>
      </c>
    </row>
    <row r="37" spans="1:30" ht="76.5" customHeight="1">
      <c r="A37" s="262">
        <v>10</v>
      </c>
      <c r="B37" s="37" t="s">
        <v>24</v>
      </c>
      <c r="C37" s="88"/>
      <c r="D37" s="89"/>
      <c r="E37" s="89"/>
      <c r="F37" s="89"/>
      <c r="G37" s="90"/>
      <c r="H37" s="91"/>
      <c r="I37" s="91"/>
      <c r="J37" s="91"/>
      <c r="K37" s="91"/>
      <c r="L37" s="91"/>
      <c r="M37" s="90"/>
      <c r="N37" s="91"/>
      <c r="O37" s="90"/>
      <c r="P37" s="91"/>
      <c r="Q37" s="91"/>
      <c r="R37" s="91"/>
      <c r="S37" s="91"/>
      <c r="T37" s="90"/>
      <c r="U37" s="90"/>
      <c r="V37" s="91"/>
      <c r="W37" s="92"/>
      <c r="X37" s="91"/>
      <c r="Y37" s="91"/>
      <c r="Z37" s="91"/>
      <c r="AA37" s="90"/>
      <c r="AB37" s="93"/>
      <c r="AC37" s="9">
        <v>14.83</v>
      </c>
      <c r="AD37" s="9"/>
    </row>
    <row r="38" spans="1:30" ht="45.75" customHeight="1">
      <c r="A38" s="263"/>
      <c r="B38" s="32" t="s">
        <v>27</v>
      </c>
      <c r="C38" s="47">
        <f>D38+L38+R38</f>
        <v>12.385</v>
      </c>
      <c r="D38" s="48">
        <f>E38+H38+I38+J38+K38</f>
        <v>3.8840000000000003</v>
      </c>
      <c r="E38" s="48">
        <v>2.891</v>
      </c>
      <c r="F38" s="48"/>
      <c r="G38" s="47"/>
      <c r="H38" s="49">
        <v>0.217</v>
      </c>
      <c r="I38" s="49">
        <v>0.416</v>
      </c>
      <c r="J38" s="49">
        <v>0.176</v>
      </c>
      <c r="K38" s="49">
        <v>0.184</v>
      </c>
      <c r="L38" s="49">
        <f>O38+P38+Q38</f>
        <v>3.393</v>
      </c>
      <c r="M38" s="50"/>
      <c r="N38" s="49"/>
      <c r="O38" s="50">
        <v>0.6</v>
      </c>
      <c r="P38" s="49">
        <v>0.772</v>
      </c>
      <c r="Q38" s="49">
        <v>2.021</v>
      </c>
      <c r="R38" s="49">
        <f>S38+T38+U38+V38</f>
        <v>5.108</v>
      </c>
      <c r="S38" s="49">
        <v>3.847</v>
      </c>
      <c r="T38" s="50">
        <v>1.08</v>
      </c>
      <c r="U38" s="50">
        <v>0.17</v>
      </c>
      <c r="V38" s="49">
        <v>0.011</v>
      </c>
      <c r="W38" s="51">
        <v>3.22</v>
      </c>
      <c r="X38" s="49">
        <v>1.728</v>
      </c>
      <c r="Y38" s="49">
        <v>1.275</v>
      </c>
      <c r="Z38" s="49">
        <v>0.218</v>
      </c>
      <c r="AA38" s="50">
        <v>1.5</v>
      </c>
      <c r="AB38" s="52">
        <f>AA38+W38+C38</f>
        <v>17.105</v>
      </c>
      <c r="AC38" s="9"/>
      <c r="AD38" s="10">
        <f>AB38/AC39*100</f>
        <v>112.82981530343008</v>
      </c>
    </row>
    <row r="39" spans="1:30" ht="51.75" customHeight="1">
      <c r="A39" s="264"/>
      <c r="B39" s="33" t="s">
        <v>28</v>
      </c>
      <c r="C39" s="53">
        <f>D39+L39+R39</f>
        <v>11.785</v>
      </c>
      <c r="D39" s="48">
        <f>E39+H39+I39+J39+K39</f>
        <v>3.8840000000000003</v>
      </c>
      <c r="E39" s="48">
        <v>2.891</v>
      </c>
      <c r="F39" s="48"/>
      <c r="G39" s="53"/>
      <c r="H39" s="49">
        <v>0.217</v>
      </c>
      <c r="I39" s="49">
        <v>0.416</v>
      </c>
      <c r="J39" s="55">
        <v>0.176</v>
      </c>
      <c r="K39" s="49">
        <v>0.184</v>
      </c>
      <c r="L39" s="55">
        <f>P39+Q39</f>
        <v>2.793</v>
      </c>
      <c r="M39" s="56"/>
      <c r="N39" s="55"/>
      <c r="O39" s="56"/>
      <c r="P39" s="49">
        <v>0.772</v>
      </c>
      <c r="Q39" s="49">
        <v>2.021</v>
      </c>
      <c r="R39" s="41">
        <f>S39+T39+U39+V39</f>
        <v>5.108</v>
      </c>
      <c r="S39" s="49">
        <v>3.847</v>
      </c>
      <c r="T39" s="50">
        <v>1.08</v>
      </c>
      <c r="U39" s="50">
        <v>0.17</v>
      </c>
      <c r="V39" s="55">
        <v>0.011</v>
      </c>
      <c r="W39" s="57">
        <v>3.22</v>
      </c>
      <c r="X39" s="55">
        <v>1.728</v>
      </c>
      <c r="Y39" s="55">
        <v>1.275</v>
      </c>
      <c r="Z39" s="49">
        <v>0.218</v>
      </c>
      <c r="AA39" s="56">
        <v>1.5</v>
      </c>
      <c r="AB39" s="58">
        <f>AA39+W39+C39</f>
        <v>16.505000000000003</v>
      </c>
      <c r="AC39" s="9">
        <v>15.16</v>
      </c>
      <c r="AD39" s="10">
        <f>AB39/AC40*100</f>
        <v>111.21967654986524</v>
      </c>
    </row>
    <row r="40" spans="1:30" ht="75" customHeight="1">
      <c r="A40" s="268">
        <v>11</v>
      </c>
      <c r="B40" s="31" t="s">
        <v>25</v>
      </c>
      <c r="C40" s="38"/>
      <c r="D40" s="40"/>
      <c r="E40" s="76"/>
      <c r="F40" s="76"/>
      <c r="G40" s="41"/>
      <c r="H40" s="43"/>
      <c r="I40" s="43"/>
      <c r="J40" s="41"/>
      <c r="K40" s="43"/>
      <c r="L40" s="41"/>
      <c r="M40" s="42"/>
      <c r="N40" s="41"/>
      <c r="O40" s="42"/>
      <c r="P40" s="41"/>
      <c r="Q40" s="43"/>
      <c r="R40" s="41"/>
      <c r="S40" s="43"/>
      <c r="T40" s="43"/>
      <c r="U40" s="43"/>
      <c r="V40" s="41"/>
      <c r="W40" s="44"/>
      <c r="X40" s="41"/>
      <c r="Y40" s="41"/>
      <c r="Z40" s="43"/>
      <c r="AA40" s="45"/>
      <c r="AB40" s="46"/>
      <c r="AC40" s="9">
        <v>14.84</v>
      </c>
      <c r="AD40" s="11"/>
    </row>
    <row r="41" spans="1:30" ht="46.5" customHeight="1">
      <c r="A41" s="269"/>
      <c r="B41" s="32" t="s">
        <v>27</v>
      </c>
      <c r="C41" s="47">
        <f>D41+L41+R41</f>
        <v>9.919999999999998</v>
      </c>
      <c r="D41" s="48">
        <f>E41+H41+I41+J41+K41</f>
        <v>1.4189999999999998</v>
      </c>
      <c r="E41" s="48">
        <v>0.426</v>
      </c>
      <c r="F41" s="48"/>
      <c r="G41" s="49"/>
      <c r="H41" s="49">
        <v>0.217</v>
      </c>
      <c r="I41" s="49">
        <v>0.416</v>
      </c>
      <c r="J41" s="49">
        <v>0.176</v>
      </c>
      <c r="K41" s="49">
        <v>0.184</v>
      </c>
      <c r="L41" s="49">
        <f>O41+P41+Q41</f>
        <v>3.393</v>
      </c>
      <c r="M41" s="50"/>
      <c r="N41" s="49"/>
      <c r="O41" s="50">
        <v>0.6</v>
      </c>
      <c r="P41" s="49">
        <v>0.772</v>
      </c>
      <c r="Q41" s="49">
        <v>2.021</v>
      </c>
      <c r="R41" s="49">
        <f>S41+T41+U41+V41</f>
        <v>5.108</v>
      </c>
      <c r="S41" s="49">
        <v>3.847</v>
      </c>
      <c r="T41" s="50">
        <v>1.08</v>
      </c>
      <c r="U41" s="50">
        <v>0.17</v>
      </c>
      <c r="V41" s="49">
        <v>0.011</v>
      </c>
      <c r="W41" s="51">
        <f>X41+Y41+Z41</f>
        <v>3.9000000000000004</v>
      </c>
      <c r="X41" s="49">
        <v>2.132</v>
      </c>
      <c r="Y41" s="49">
        <v>1.55</v>
      </c>
      <c r="Z41" s="49">
        <v>0.218</v>
      </c>
      <c r="AA41" s="50">
        <v>1.5</v>
      </c>
      <c r="AB41" s="52">
        <f>AA41+W41+C41</f>
        <v>15.319999999999999</v>
      </c>
      <c r="AC41" s="11"/>
      <c r="AD41" s="10">
        <f>AB41/AC42*100</f>
        <v>110.93410572049238</v>
      </c>
    </row>
    <row r="42" spans="1:30" ht="47.25" customHeight="1">
      <c r="A42" s="264"/>
      <c r="B42" s="33" t="s">
        <v>28</v>
      </c>
      <c r="C42" s="53">
        <f>D42+L42+R42</f>
        <v>9.32</v>
      </c>
      <c r="D42" s="54">
        <f>E42+H42+I42+J42+K42</f>
        <v>1.4189999999999998</v>
      </c>
      <c r="E42" s="48">
        <v>0.426</v>
      </c>
      <c r="F42" s="48"/>
      <c r="G42" s="55"/>
      <c r="H42" s="49">
        <v>0.217</v>
      </c>
      <c r="I42" s="49">
        <v>0.416</v>
      </c>
      <c r="J42" s="55">
        <v>0.176</v>
      </c>
      <c r="K42" s="49">
        <v>0.184</v>
      </c>
      <c r="L42" s="55">
        <f>P42+Q42</f>
        <v>2.793</v>
      </c>
      <c r="M42" s="56"/>
      <c r="N42" s="55"/>
      <c r="O42" s="56"/>
      <c r="P42" s="49">
        <v>0.772</v>
      </c>
      <c r="Q42" s="49">
        <v>2.021</v>
      </c>
      <c r="R42" s="41">
        <f>S42+T42+U42+V42</f>
        <v>5.108</v>
      </c>
      <c r="S42" s="49">
        <v>3.847</v>
      </c>
      <c r="T42" s="50">
        <v>1.08</v>
      </c>
      <c r="U42" s="50">
        <v>0.17</v>
      </c>
      <c r="V42" s="55">
        <v>0.011</v>
      </c>
      <c r="W42" s="57">
        <f>X42+Y42+Z42</f>
        <v>3.9000000000000004</v>
      </c>
      <c r="X42" s="55">
        <v>2.132</v>
      </c>
      <c r="Y42" s="55">
        <v>1.55</v>
      </c>
      <c r="Z42" s="49">
        <v>0.218</v>
      </c>
      <c r="AA42" s="56">
        <v>1.5</v>
      </c>
      <c r="AB42" s="58">
        <f>AA42+W42+C42</f>
        <v>14.72</v>
      </c>
      <c r="AC42" s="9">
        <v>13.81</v>
      </c>
      <c r="AD42" s="10">
        <f>AB42/AC43*100</f>
        <v>109.11786508524834</v>
      </c>
    </row>
    <row r="43" spans="1:30" ht="45" customHeight="1">
      <c r="A43" s="261">
        <v>12</v>
      </c>
      <c r="B43" s="31" t="s">
        <v>51</v>
      </c>
      <c r="C43" s="38"/>
      <c r="D43" s="40"/>
      <c r="E43" s="76"/>
      <c r="F43" s="76"/>
      <c r="G43" s="41"/>
      <c r="H43" s="43"/>
      <c r="I43" s="43"/>
      <c r="J43" s="41"/>
      <c r="K43" s="43"/>
      <c r="L43" s="41"/>
      <c r="M43" s="42"/>
      <c r="N43" s="41"/>
      <c r="O43" s="42"/>
      <c r="P43" s="41"/>
      <c r="Q43" s="43"/>
      <c r="R43" s="41"/>
      <c r="S43" s="43"/>
      <c r="T43" s="45"/>
      <c r="U43" s="45"/>
      <c r="V43" s="41"/>
      <c r="W43" s="44"/>
      <c r="X43" s="41"/>
      <c r="Y43" s="41"/>
      <c r="Z43" s="43"/>
      <c r="AA43" s="45"/>
      <c r="AB43" s="46"/>
      <c r="AC43" s="9">
        <v>13.49</v>
      </c>
      <c r="AD43" s="11"/>
    </row>
    <row r="44" spans="1:30" ht="55.5" customHeight="1">
      <c r="A44" s="256"/>
      <c r="B44" s="32" t="s">
        <v>27</v>
      </c>
      <c r="C44" s="47">
        <f>D44+L44+R44</f>
        <v>4.536</v>
      </c>
      <c r="D44" s="48">
        <f>H44+I44+J44+K44</f>
        <v>0.9929999999999999</v>
      </c>
      <c r="E44" s="48"/>
      <c r="F44" s="48"/>
      <c r="G44" s="49"/>
      <c r="H44" s="49">
        <v>0.217</v>
      </c>
      <c r="I44" s="49">
        <v>0.416</v>
      </c>
      <c r="J44" s="49">
        <v>0.176</v>
      </c>
      <c r="K44" s="49">
        <v>0.184</v>
      </c>
      <c r="L44" s="49">
        <f>O44+P44+Q44</f>
        <v>2.282</v>
      </c>
      <c r="M44" s="50"/>
      <c r="N44" s="49"/>
      <c r="O44" s="50">
        <v>0.6</v>
      </c>
      <c r="P44" s="49">
        <v>0.672</v>
      </c>
      <c r="Q44" s="49">
        <v>1.01</v>
      </c>
      <c r="R44" s="49">
        <f>T44+U44+V44</f>
        <v>1.261</v>
      </c>
      <c r="S44" s="49"/>
      <c r="T44" s="50">
        <v>1.08</v>
      </c>
      <c r="U44" s="50">
        <v>0.17</v>
      </c>
      <c r="V44" s="49">
        <v>0.011</v>
      </c>
      <c r="W44" s="51">
        <f>X44+Y44+Z44</f>
        <v>3.87</v>
      </c>
      <c r="X44" s="49">
        <v>2.102</v>
      </c>
      <c r="Y44" s="49">
        <v>1.55</v>
      </c>
      <c r="Z44" s="49">
        <v>0.218</v>
      </c>
      <c r="AA44" s="50">
        <v>1.5</v>
      </c>
      <c r="AB44" s="52">
        <f>AA44+W44+C44</f>
        <v>9.905999999999999</v>
      </c>
      <c r="AC44" s="11"/>
      <c r="AD44" s="10">
        <f>AB44/AC45*100</f>
        <v>112.18573046432614</v>
      </c>
    </row>
    <row r="45" spans="1:30" ht="63" customHeight="1">
      <c r="A45" s="272"/>
      <c r="B45" s="33" t="s">
        <v>28</v>
      </c>
      <c r="C45" s="53">
        <f>D45+L45+R45</f>
        <v>3.936</v>
      </c>
      <c r="D45" s="54">
        <f>H45+I45+J45+K45</f>
        <v>0.9929999999999999</v>
      </c>
      <c r="E45" s="54"/>
      <c r="F45" s="54"/>
      <c r="G45" s="55"/>
      <c r="H45" s="49">
        <v>0.217</v>
      </c>
      <c r="I45" s="49">
        <v>0.416</v>
      </c>
      <c r="J45" s="55">
        <v>0.176</v>
      </c>
      <c r="K45" s="49">
        <v>0.184</v>
      </c>
      <c r="L45" s="55">
        <f>P45+Q45</f>
        <v>1.682</v>
      </c>
      <c r="M45" s="56"/>
      <c r="N45" s="55"/>
      <c r="O45" s="56"/>
      <c r="P45" s="49">
        <v>0.672</v>
      </c>
      <c r="Q45" s="49">
        <v>1.01</v>
      </c>
      <c r="R45" s="55">
        <f>T45+U45+V45</f>
        <v>1.261</v>
      </c>
      <c r="S45" s="55"/>
      <c r="T45" s="50">
        <v>1.08</v>
      </c>
      <c r="U45" s="50">
        <v>0.17</v>
      </c>
      <c r="V45" s="55">
        <v>0.011</v>
      </c>
      <c r="W45" s="57">
        <f>X45+Y45+Z45</f>
        <v>3.87</v>
      </c>
      <c r="X45" s="55">
        <v>2.102</v>
      </c>
      <c r="Y45" s="55">
        <v>1.55</v>
      </c>
      <c r="Z45" s="49">
        <v>0.218</v>
      </c>
      <c r="AA45" s="56">
        <v>1.5</v>
      </c>
      <c r="AB45" s="58">
        <f>AA45+W45+C45</f>
        <v>9.306000000000001</v>
      </c>
      <c r="AC45" s="9">
        <v>8.83</v>
      </c>
      <c r="AD45" s="10">
        <f>AB45/AC46*100</f>
        <v>109.35370152761459</v>
      </c>
    </row>
    <row r="46" spans="1:30" ht="95.25" customHeight="1">
      <c r="A46" s="256">
        <v>13</v>
      </c>
      <c r="B46" s="36" t="s">
        <v>52</v>
      </c>
      <c r="C46" s="75"/>
      <c r="D46" s="76"/>
      <c r="E46" s="76"/>
      <c r="F46" s="76"/>
      <c r="G46" s="43"/>
      <c r="H46" s="43"/>
      <c r="I46" s="43"/>
      <c r="J46" s="43"/>
      <c r="K46" s="43"/>
      <c r="L46" s="43"/>
      <c r="M46" s="45"/>
      <c r="N46" s="43"/>
      <c r="O46" s="45"/>
      <c r="P46" s="43"/>
      <c r="Q46" s="43"/>
      <c r="R46" s="43"/>
      <c r="S46" s="43"/>
      <c r="T46" s="45"/>
      <c r="U46" s="45"/>
      <c r="V46" s="43"/>
      <c r="W46" s="77"/>
      <c r="X46" s="43"/>
      <c r="Y46" s="43"/>
      <c r="Z46" s="43"/>
      <c r="AA46" s="45"/>
      <c r="AB46" s="78"/>
      <c r="AC46" s="9">
        <v>8.51</v>
      </c>
      <c r="AD46" s="11"/>
    </row>
    <row r="47" spans="1:30" ht="46.5" customHeight="1">
      <c r="A47" s="256"/>
      <c r="B47" s="32" t="s">
        <v>53</v>
      </c>
      <c r="C47" s="47">
        <f>D47+L47+R47</f>
        <v>3.5869999999999997</v>
      </c>
      <c r="D47" s="48">
        <f>H47+I47+K47</f>
        <v>0.817</v>
      </c>
      <c r="E47" s="48"/>
      <c r="F47" s="48"/>
      <c r="G47" s="49"/>
      <c r="H47" s="49">
        <v>0.217</v>
      </c>
      <c r="I47" s="49">
        <v>0.416</v>
      </c>
      <c r="J47" s="49"/>
      <c r="K47" s="49">
        <v>0.184</v>
      </c>
      <c r="L47" s="49">
        <f>Q47</f>
        <v>1.089</v>
      </c>
      <c r="M47" s="50"/>
      <c r="N47" s="49"/>
      <c r="O47" s="50"/>
      <c r="P47" s="49"/>
      <c r="Q47" s="49">
        <v>1.089</v>
      </c>
      <c r="R47" s="49">
        <f>T47+V47</f>
        <v>1.6809999999999998</v>
      </c>
      <c r="S47" s="49"/>
      <c r="T47" s="50">
        <v>1.67</v>
      </c>
      <c r="U47" s="50"/>
      <c r="V47" s="49">
        <v>0.011</v>
      </c>
      <c r="W47" s="51">
        <f>X47+Y47</f>
        <v>2.5599999999999996</v>
      </c>
      <c r="X47" s="50">
        <v>1.4</v>
      </c>
      <c r="Y47" s="50">
        <v>1.16</v>
      </c>
      <c r="Z47" s="49"/>
      <c r="AA47" s="50">
        <v>0.35</v>
      </c>
      <c r="AB47" s="52">
        <f>AA47+W47+C47</f>
        <v>6.497</v>
      </c>
      <c r="AC47" s="11"/>
      <c r="AD47" s="12">
        <f>AB47/AC48*100</f>
        <v>110.11864406779661</v>
      </c>
    </row>
    <row r="48" spans="1:30" ht="42.75" customHeight="1">
      <c r="A48" s="257"/>
      <c r="B48" s="34" t="s">
        <v>54</v>
      </c>
      <c r="C48" s="59">
        <v>2.312</v>
      </c>
      <c r="D48" s="60">
        <f>H48+I48+K48</f>
        <v>0.817</v>
      </c>
      <c r="E48" s="60"/>
      <c r="F48" s="60"/>
      <c r="G48" s="64"/>
      <c r="H48" s="63">
        <v>0.217</v>
      </c>
      <c r="I48" s="63">
        <v>0.416</v>
      </c>
      <c r="J48" s="64"/>
      <c r="K48" s="63">
        <v>0.184</v>
      </c>
      <c r="L48" s="64"/>
      <c r="M48" s="65"/>
      <c r="N48" s="64"/>
      <c r="O48" s="65"/>
      <c r="P48" s="64"/>
      <c r="Q48" s="64"/>
      <c r="R48" s="64">
        <f>T48+V48</f>
        <v>1.6809999999999998</v>
      </c>
      <c r="S48" s="64"/>
      <c r="T48" s="65">
        <v>1.67</v>
      </c>
      <c r="U48" s="65"/>
      <c r="V48" s="64">
        <v>0.011</v>
      </c>
      <c r="W48" s="67">
        <f>X48+Y48</f>
        <v>2.16</v>
      </c>
      <c r="X48" s="65">
        <v>1.4</v>
      </c>
      <c r="Y48" s="65">
        <v>0.76</v>
      </c>
      <c r="Z48" s="64"/>
      <c r="AA48" s="65">
        <v>0.35</v>
      </c>
      <c r="AB48" s="68">
        <f>AA48+W48+C48</f>
        <v>4.822</v>
      </c>
      <c r="AC48" s="11">
        <v>5.9</v>
      </c>
      <c r="AD48" s="12">
        <f>AB48/AC49*100</f>
        <v>109.3424036281179</v>
      </c>
    </row>
    <row r="49" spans="1:29" ht="42" customHeight="1">
      <c r="A49" s="5"/>
      <c r="AC49" s="11">
        <v>4.41</v>
      </c>
    </row>
    <row r="50" ht="47.25" customHeight="1">
      <c r="A50" s="5"/>
    </row>
    <row r="51" ht="46.5" customHeight="1"/>
    <row r="52" ht="72" customHeight="1"/>
    <row r="53" ht="54" customHeight="1"/>
    <row r="54" ht="99" customHeight="1"/>
    <row r="55" ht="12.75" customHeight="1"/>
  </sheetData>
  <sheetProtection/>
  <mergeCells count="49">
    <mergeCell ref="W5:W8"/>
    <mergeCell ref="X5:Z5"/>
    <mergeCell ref="R6:R8"/>
    <mergeCell ref="A3:AB3"/>
    <mergeCell ref="A5:A8"/>
    <mergeCell ref="B5:B8"/>
    <mergeCell ref="C5:C8"/>
    <mergeCell ref="M6:Q6"/>
    <mergeCell ref="P7:P8"/>
    <mergeCell ref="Z6:Z8"/>
    <mergeCell ref="A43:A45"/>
    <mergeCell ref="D6:D8"/>
    <mergeCell ref="L6:L8"/>
    <mergeCell ref="A10:A12"/>
    <mergeCell ref="U7:U8"/>
    <mergeCell ref="Q7:Q8"/>
    <mergeCell ref="S7:S8"/>
    <mergeCell ref="T7:T8"/>
    <mergeCell ref="M7:M8"/>
    <mergeCell ref="N7:N8"/>
    <mergeCell ref="V7:V8"/>
    <mergeCell ref="J7:J8"/>
    <mergeCell ref="K7:K8"/>
    <mergeCell ref="A13:A15"/>
    <mergeCell ref="A40:A42"/>
    <mergeCell ref="A31:A33"/>
    <mergeCell ref="A34:A36"/>
    <mergeCell ref="A22:A24"/>
    <mergeCell ref="A25:A27"/>
    <mergeCell ref="A46:A48"/>
    <mergeCell ref="E7:E8"/>
    <mergeCell ref="F7:F8"/>
    <mergeCell ref="G7:G8"/>
    <mergeCell ref="H7:I7"/>
    <mergeCell ref="O7:O8"/>
    <mergeCell ref="A16:A18"/>
    <mergeCell ref="A37:A39"/>
    <mergeCell ref="A19:A21"/>
    <mergeCell ref="A28:A30"/>
    <mergeCell ref="T1:AB1"/>
    <mergeCell ref="T2:AB2"/>
    <mergeCell ref="A4:AB4"/>
    <mergeCell ref="E6:K6"/>
    <mergeCell ref="S6:V6"/>
    <mergeCell ref="D5:V5"/>
    <mergeCell ref="AA5:AA8"/>
    <mergeCell ref="AB5:AB8"/>
    <mergeCell ref="X6:X8"/>
    <mergeCell ref="Y6:Y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35" r:id="rId1"/>
  <rowBreaks count="2" manualBreakCount="2">
    <brk id="18" max="27" man="1"/>
    <brk id="36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view="pageBreakPreview" zoomScale="60" zoomScaleNormal="75" zoomScalePageLayoutView="75" workbookViewId="0" topLeftCell="A1">
      <selection activeCell="B12" sqref="B12"/>
    </sheetView>
  </sheetViews>
  <sheetFormatPr defaultColWidth="9.00390625" defaultRowHeight="12.75"/>
  <cols>
    <col min="1" max="1" width="7.375" style="0" customWidth="1"/>
    <col min="2" max="2" width="53.125" style="0" customWidth="1"/>
    <col min="3" max="3" width="16.625" style="0" customWidth="1"/>
    <col min="4" max="4" width="14.75390625" style="0" customWidth="1"/>
    <col min="5" max="5" width="11.75390625" style="0" customWidth="1"/>
    <col min="6" max="7" width="12.625" style="0" customWidth="1"/>
    <col min="8" max="8" width="11.25390625" style="0" customWidth="1"/>
    <col min="9" max="9" width="11.875" style="0" customWidth="1"/>
    <col min="10" max="10" width="12.375" style="0" customWidth="1"/>
    <col min="11" max="11" width="13.125" style="0" customWidth="1"/>
    <col min="12" max="12" width="13.625" style="0" customWidth="1"/>
    <col min="13" max="13" width="12.00390625" style="0" customWidth="1"/>
    <col min="14" max="14" width="10.75390625" style="0" customWidth="1"/>
    <col min="15" max="15" width="16.875" style="0" customWidth="1"/>
    <col min="16" max="16" width="10.375" style="0" customWidth="1"/>
    <col min="17" max="17" width="15.625" style="0" customWidth="1"/>
    <col min="18" max="18" width="13.125" style="0" customWidth="1"/>
    <col min="19" max="19" width="11.625" style="0" customWidth="1"/>
    <col min="20" max="20" width="15.375" style="0" customWidth="1"/>
    <col min="21" max="21" width="13.125" style="0" customWidth="1"/>
    <col min="22" max="22" width="10.625" style="0" customWidth="1"/>
    <col min="23" max="23" width="11.375" style="0" customWidth="1"/>
    <col min="24" max="24" width="11.75390625" style="0" customWidth="1"/>
    <col min="25" max="25" width="15.75390625" style="0" customWidth="1"/>
    <col min="26" max="26" width="11.25390625" style="0" customWidth="1"/>
    <col min="27" max="27" width="13.25390625" style="0" customWidth="1"/>
    <col min="28" max="28" width="11.25390625" style="0" customWidth="1"/>
    <col min="29" max="29" width="12.75390625" style="0" customWidth="1"/>
    <col min="30" max="30" width="17.00390625" style="0" customWidth="1"/>
    <col min="31" max="31" width="18.125" style="0" hidden="1" customWidth="1"/>
    <col min="32" max="32" width="10.875" style="0" hidden="1" customWidth="1"/>
    <col min="33" max="33" width="9.875" style="0" bestFit="1" customWidth="1"/>
  </cols>
  <sheetData>
    <row r="1" spans="1:30" ht="59.25" customHeight="1">
      <c r="A1" s="245" t="s">
        <v>58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</row>
    <row r="2" spans="1:31" ht="28.5" customHeight="1">
      <c r="A2" s="277" t="s">
        <v>0</v>
      </c>
      <c r="B2" s="292" t="s">
        <v>3</v>
      </c>
      <c r="C2" s="252" t="s">
        <v>4</v>
      </c>
      <c r="D2" s="294" t="s">
        <v>5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6"/>
      <c r="Y2" s="273" t="s">
        <v>6</v>
      </c>
      <c r="Z2" s="292" t="s">
        <v>5</v>
      </c>
      <c r="AA2" s="292"/>
      <c r="AB2" s="292"/>
      <c r="AC2" s="252" t="s">
        <v>7</v>
      </c>
      <c r="AD2" s="254" t="s">
        <v>8</v>
      </c>
      <c r="AE2" s="16"/>
    </row>
    <row r="3" spans="1:30" ht="27.75" customHeight="1">
      <c r="A3" s="278"/>
      <c r="B3" s="293"/>
      <c r="C3" s="253"/>
      <c r="D3" s="282" t="s">
        <v>9</v>
      </c>
      <c r="E3" s="284" t="s">
        <v>5</v>
      </c>
      <c r="F3" s="285"/>
      <c r="G3" s="285"/>
      <c r="H3" s="285"/>
      <c r="I3" s="285"/>
      <c r="J3" s="285"/>
      <c r="K3" s="285"/>
      <c r="L3" s="285"/>
      <c r="M3" s="285"/>
      <c r="N3" s="286"/>
      <c r="O3" s="282" t="s">
        <v>10</v>
      </c>
      <c r="P3" s="287" t="s">
        <v>5</v>
      </c>
      <c r="Q3" s="288"/>
      <c r="R3" s="288"/>
      <c r="S3" s="289"/>
      <c r="T3" s="281" t="s">
        <v>2</v>
      </c>
      <c r="U3" s="287" t="s">
        <v>5</v>
      </c>
      <c r="V3" s="288"/>
      <c r="W3" s="288"/>
      <c r="X3" s="289"/>
      <c r="Y3" s="274"/>
      <c r="Z3" s="282" t="s">
        <v>11</v>
      </c>
      <c r="AA3" s="282" t="s">
        <v>12</v>
      </c>
      <c r="AB3" s="282" t="s">
        <v>13</v>
      </c>
      <c r="AC3" s="253"/>
      <c r="AD3" s="255"/>
    </row>
    <row r="4" spans="1:30" ht="56.25" customHeight="1">
      <c r="A4" s="278"/>
      <c r="B4" s="293"/>
      <c r="C4" s="253"/>
      <c r="D4" s="282"/>
      <c r="E4" s="282" t="s">
        <v>37</v>
      </c>
      <c r="F4" s="298" t="s">
        <v>42</v>
      </c>
      <c r="G4" s="281" t="s">
        <v>14</v>
      </c>
      <c r="H4" s="297" t="s">
        <v>15</v>
      </c>
      <c r="I4" s="297"/>
      <c r="J4" s="281" t="s">
        <v>43</v>
      </c>
      <c r="K4" s="290" t="s">
        <v>44</v>
      </c>
      <c r="L4" s="258" t="s">
        <v>45</v>
      </c>
      <c r="M4" s="258" t="s">
        <v>46</v>
      </c>
      <c r="N4" s="282" t="s">
        <v>17</v>
      </c>
      <c r="O4" s="282"/>
      <c r="P4" s="281" t="s">
        <v>18</v>
      </c>
      <c r="Q4" s="290" t="s">
        <v>19</v>
      </c>
      <c r="R4" s="281" t="s">
        <v>20</v>
      </c>
      <c r="S4" s="281" t="s">
        <v>21</v>
      </c>
      <c r="T4" s="281"/>
      <c r="U4" s="281" t="s">
        <v>2</v>
      </c>
      <c r="V4" s="290" t="s">
        <v>32</v>
      </c>
      <c r="W4" s="290" t="s">
        <v>63</v>
      </c>
      <c r="X4" s="281" t="s">
        <v>29</v>
      </c>
      <c r="Y4" s="274"/>
      <c r="Z4" s="282"/>
      <c r="AA4" s="282"/>
      <c r="AB4" s="282"/>
      <c r="AC4" s="253"/>
      <c r="AD4" s="255"/>
    </row>
    <row r="5" spans="1:30" ht="216" customHeight="1">
      <c r="A5" s="278"/>
      <c r="B5" s="293"/>
      <c r="C5" s="253"/>
      <c r="D5" s="282"/>
      <c r="E5" s="282"/>
      <c r="F5" s="299"/>
      <c r="G5" s="281"/>
      <c r="H5" s="233" t="s">
        <v>22</v>
      </c>
      <c r="I5" s="233" t="s">
        <v>33</v>
      </c>
      <c r="J5" s="281"/>
      <c r="K5" s="291"/>
      <c r="L5" s="259"/>
      <c r="M5" s="259"/>
      <c r="N5" s="282"/>
      <c r="O5" s="282"/>
      <c r="P5" s="281"/>
      <c r="Q5" s="291"/>
      <c r="R5" s="281"/>
      <c r="S5" s="281"/>
      <c r="T5" s="281"/>
      <c r="U5" s="281"/>
      <c r="V5" s="291"/>
      <c r="W5" s="291"/>
      <c r="X5" s="281"/>
      <c r="Y5" s="274"/>
      <c r="Z5" s="282"/>
      <c r="AA5" s="282"/>
      <c r="AB5" s="282"/>
      <c r="AC5" s="253"/>
      <c r="AD5" s="255"/>
    </row>
    <row r="6" spans="1:30" ht="30.75" customHeight="1">
      <c r="A6" s="24">
        <v>1</v>
      </c>
      <c r="B6" s="227">
        <v>2</v>
      </c>
      <c r="C6" s="228">
        <v>3</v>
      </c>
      <c r="D6" s="228">
        <v>4</v>
      </c>
      <c r="E6" s="228">
        <v>5</v>
      </c>
      <c r="F6" s="228">
        <v>6</v>
      </c>
      <c r="G6" s="228">
        <v>7</v>
      </c>
      <c r="H6" s="228">
        <v>8</v>
      </c>
      <c r="I6" s="228">
        <v>9</v>
      </c>
      <c r="J6" s="228">
        <v>10</v>
      </c>
      <c r="K6" s="228">
        <v>11</v>
      </c>
      <c r="L6" s="228">
        <v>12</v>
      </c>
      <c r="M6" s="228">
        <v>13</v>
      </c>
      <c r="N6" s="228">
        <v>14</v>
      </c>
      <c r="O6" s="228">
        <v>15</v>
      </c>
      <c r="P6" s="228">
        <v>16</v>
      </c>
      <c r="Q6" s="228">
        <v>17</v>
      </c>
      <c r="R6" s="228">
        <v>18</v>
      </c>
      <c r="S6" s="228">
        <v>19</v>
      </c>
      <c r="T6" s="228">
        <v>20</v>
      </c>
      <c r="U6" s="228">
        <v>21</v>
      </c>
      <c r="V6" s="228">
        <v>22</v>
      </c>
      <c r="W6" s="228">
        <v>23</v>
      </c>
      <c r="X6" s="228">
        <v>24</v>
      </c>
      <c r="Y6" s="229">
        <v>25</v>
      </c>
      <c r="Z6" s="228">
        <v>26</v>
      </c>
      <c r="AA6" s="228">
        <v>27</v>
      </c>
      <c r="AB6" s="228">
        <v>28</v>
      </c>
      <c r="AC6" s="228">
        <v>29</v>
      </c>
      <c r="AD6" s="230">
        <v>30</v>
      </c>
    </row>
    <row r="7" spans="1:30" ht="227.25" customHeight="1">
      <c r="A7" s="300">
        <v>1</v>
      </c>
      <c r="B7" s="94" t="s">
        <v>38</v>
      </c>
      <c r="C7" s="95"/>
      <c r="D7" s="96"/>
      <c r="E7" s="97"/>
      <c r="F7" s="97"/>
      <c r="G7" s="97"/>
      <c r="H7" s="98"/>
      <c r="I7" s="98"/>
      <c r="J7" s="98"/>
      <c r="K7" s="98"/>
      <c r="L7" s="98"/>
      <c r="M7" s="98"/>
      <c r="N7" s="98"/>
      <c r="O7" s="99"/>
      <c r="P7" s="100"/>
      <c r="Q7" s="100"/>
      <c r="R7" s="98"/>
      <c r="S7" s="98"/>
      <c r="T7" s="99"/>
      <c r="U7" s="98"/>
      <c r="V7" s="98"/>
      <c r="W7" s="98"/>
      <c r="X7" s="98"/>
      <c r="Y7" s="101"/>
      <c r="Z7" s="98"/>
      <c r="AA7" s="98"/>
      <c r="AB7" s="98"/>
      <c r="AC7" s="100"/>
      <c r="AD7" s="102"/>
    </row>
    <row r="8" spans="1:32" ht="36.75" customHeight="1">
      <c r="A8" s="301"/>
      <c r="B8" s="103" t="s">
        <v>27</v>
      </c>
      <c r="C8" s="104">
        <f>D8+O8+T8</f>
        <v>63.86699999999999</v>
      </c>
      <c r="D8" s="105">
        <f>E8+F8+G8+H8+I8+J8+K8+L8+M8+N8</f>
        <v>53.337999999999994</v>
      </c>
      <c r="E8" s="106">
        <v>2.827</v>
      </c>
      <c r="F8" s="107">
        <v>21.52</v>
      </c>
      <c r="G8" s="108">
        <v>2.43</v>
      </c>
      <c r="H8" s="109">
        <v>0.217</v>
      </c>
      <c r="I8" s="109">
        <v>0.416</v>
      </c>
      <c r="J8" s="109">
        <v>0.264</v>
      </c>
      <c r="K8" s="108">
        <v>1.32</v>
      </c>
      <c r="L8" s="108">
        <v>21.32</v>
      </c>
      <c r="M8" s="110">
        <v>2.84</v>
      </c>
      <c r="N8" s="109">
        <v>0.184</v>
      </c>
      <c r="O8" s="111">
        <f>P8+Q8+R8+S8</f>
        <v>5.702</v>
      </c>
      <c r="P8" s="108">
        <v>2.46</v>
      </c>
      <c r="Q8" s="110">
        <v>0.53</v>
      </c>
      <c r="R8" s="109">
        <v>0.772</v>
      </c>
      <c r="S8" s="108">
        <v>1.94</v>
      </c>
      <c r="T8" s="111">
        <f>U8+V8+W8+X8</f>
        <v>4.827</v>
      </c>
      <c r="U8" s="112">
        <v>2.936</v>
      </c>
      <c r="V8" s="108">
        <v>1.62</v>
      </c>
      <c r="W8" s="108">
        <v>0.26</v>
      </c>
      <c r="X8" s="109">
        <v>0.011</v>
      </c>
      <c r="Y8" s="108">
        <f>Z8+AA8+AB8</f>
        <v>4.3999999999999995</v>
      </c>
      <c r="Z8" s="109">
        <v>2.9</v>
      </c>
      <c r="AA8" s="108">
        <v>1.28</v>
      </c>
      <c r="AB8" s="113">
        <v>0.22</v>
      </c>
      <c r="AC8" s="113">
        <v>0.75</v>
      </c>
      <c r="AD8" s="114">
        <f>AC8+Y8+C8</f>
        <v>69.017</v>
      </c>
      <c r="AF8" s="13">
        <f>AD8/AE9*100</f>
        <v>110.49261162608263</v>
      </c>
    </row>
    <row r="9" spans="1:32" ht="54" customHeight="1">
      <c r="A9" s="302"/>
      <c r="B9" s="115" t="s">
        <v>28</v>
      </c>
      <c r="C9" s="116">
        <f>D9+O9+T9</f>
        <v>63.33699999999999</v>
      </c>
      <c r="D9" s="117">
        <f>E9+F9+G9+H9+I9+J9+K9+L9+M9+N9</f>
        <v>53.337999999999994</v>
      </c>
      <c r="E9" s="118">
        <v>2.827</v>
      </c>
      <c r="F9" s="119">
        <v>21.52</v>
      </c>
      <c r="G9" s="120">
        <v>2.43</v>
      </c>
      <c r="H9" s="121">
        <v>0.217</v>
      </c>
      <c r="I9" s="121">
        <v>0.416</v>
      </c>
      <c r="J9" s="121">
        <v>0.264</v>
      </c>
      <c r="K9" s="120">
        <v>1.32</v>
      </c>
      <c r="L9" s="120">
        <v>21.32</v>
      </c>
      <c r="M9" s="122">
        <v>2.84</v>
      </c>
      <c r="N9" s="121">
        <v>0.184</v>
      </c>
      <c r="O9" s="123">
        <f>P9+Q9+R9+S9</f>
        <v>5.172000000000001</v>
      </c>
      <c r="P9" s="120">
        <v>2.46</v>
      </c>
      <c r="Q9" s="122"/>
      <c r="R9" s="121">
        <v>0.772</v>
      </c>
      <c r="S9" s="120">
        <v>1.94</v>
      </c>
      <c r="T9" s="123">
        <f>U9+V9+W9+X9</f>
        <v>4.827</v>
      </c>
      <c r="U9" s="124">
        <v>2.936</v>
      </c>
      <c r="V9" s="120">
        <v>1.62</v>
      </c>
      <c r="W9" s="120">
        <v>0.26</v>
      </c>
      <c r="X9" s="121">
        <v>0.011</v>
      </c>
      <c r="Y9" s="120">
        <f>Z9+AA9+AB9</f>
        <v>4.3999999999999995</v>
      </c>
      <c r="Z9" s="121">
        <v>2.9</v>
      </c>
      <c r="AA9" s="120">
        <v>1.28</v>
      </c>
      <c r="AB9" s="125">
        <v>0.22</v>
      </c>
      <c r="AC9" s="125">
        <v>0.75</v>
      </c>
      <c r="AD9" s="126">
        <f>AC9+Y9+C9</f>
        <v>68.487</v>
      </c>
      <c r="AE9" s="18">
        <v>62.462999999999994</v>
      </c>
      <c r="AF9" s="14">
        <f>AD9/AE10*100</f>
        <v>110.4931997483181</v>
      </c>
    </row>
    <row r="10" spans="1:32" ht="177.75" customHeight="1">
      <c r="A10" s="261">
        <v>2</v>
      </c>
      <c r="B10" s="127" t="s">
        <v>39</v>
      </c>
      <c r="C10" s="128"/>
      <c r="D10" s="129"/>
      <c r="E10" s="130"/>
      <c r="F10" s="130"/>
      <c r="G10" s="131"/>
      <c r="H10" s="132"/>
      <c r="I10" s="132"/>
      <c r="J10" s="132"/>
      <c r="K10" s="132"/>
      <c r="L10" s="132"/>
      <c r="M10" s="132"/>
      <c r="N10" s="132"/>
      <c r="O10" s="133"/>
      <c r="P10" s="134"/>
      <c r="Q10" s="135"/>
      <c r="R10" s="132"/>
      <c r="S10" s="134"/>
      <c r="T10" s="133"/>
      <c r="U10" s="132"/>
      <c r="V10" s="134"/>
      <c r="W10" s="134"/>
      <c r="X10" s="132"/>
      <c r="Y10" s="136"/>
      <c r="Z10" s="132"/>
      <c r="AA10" s="132"/>
      <c r="AB10" s="132"/>
      <c r="AC10" s="135"/>
      <c r="AD10" s="137"/>
      <c r="AE10" s="20">
        <v>61.98299999999999</v>
      </c>
      <c r="AF10" s="14"/>
    </row>
    <row r="11" spans="1:32" ht="30" customHeight="1">
      <c r="A11" s="256"/>
      <c r="B11" s="138" t="s">
        <v>27</v>
      </c>
      <c r="C11" s="47">
        <f>D11+O11+T11</f>
        <v>61.026999999999994</v>
      </c>
      <c r="D11" s="48">
        <f>E11+F11+G11+H11+I11+J11+K11+L11+N11</f>
        <v>50.498</v>
      </c>
      <c r="E11" s="139">
        <v>2.827</v>
      </c>
      <c r="F11" s="140">
        <v>21.52</v>
      </c>
      <c r="G11" s="141">
        <v>2.43</v>
      </c>
      <c r="H11" s="142">
        <v>0.217</v>
      </c>
      <c r="I11" s="142">
        <v>0.416</v>
      </c>
      <c r="J11" s="142">
        <v>0.264</v>
      </c>
      <c r="K11" s="141">
        <v>1.32</v>
      </c>
      <c r="L11" s="141">
        <v>21.32</v>
      </c>
      <c r="M11" s="50"/>
      <c r="N11" s="142">
        <v>0.184</v>
      </c>
      <c r="O11" s="49">
        <f>P11+Q11+R11+S11</f>
        <v>5.702</v>
      </c>
      <c r="P11" s="141">
        <v>2.46</v>
      </c>
      <c r="Q11" s="50">
        <v>0.53</v>
      </c>
      <c r="R11" s="142">
        <v>0.772</v>
      </c>
      <c r="S11" s="141">
        <v>1.94</v>
      </c>
      <c r="T11" s="49">
        <f>U11+V11+W11+X11</f>
        <v>4.827</v>
      </c>
      <c r="U11" s="143">
        <v>2.936</v>
      </c>
      <c r="V11" s="141">
        <v>1.62</v>
      </c>
      <c r="W11" s="141">
        <v>0.26</v>
      </c>
      <c r="X11" s="142">
        <v>0.011</v>
      </c>
      <c r="Y11" s="141">
        <f>Z11+AA11+AB11</f>
        <v>4.3999999999999995</v>
      </c>
      <c r="Z11" s="142">
        <v>2.9</v>
      </c>
      <c r="AA11" s="141">
        <v>1.28</v>
      </c>
      <c r="AB11" s="144">
        <v>0.22</v>
      </c>
      <c r="AC11" s="144">
        <v>0.75</v>
      </c>
      <c r="AD11" s="52">
        <f>AC11+Y11+C11</f>
        <v>66.17699999999999</v>
      </c>
      <c r="AF11" s="14">
        <f>AD11/AE12*100</f>
        <v>110.51049546615901</v>
      </c>
    </row>
    <row r="12" spans="1:32" ht="63.75" customHeight="1">
      <c r="A12" s="256"/>
      <c r="B12" s="145" t="s">
        <v>28</v>
      </c>
      <c r="C12" s="146">
        <f>D12+O12+T12</f>
        <v>60.497</v>
      </c>
      <c r="D12" s="147">
        <f>E12+F12+G12+H12+I12+J12+K12+L12+N12</f>
        <v>50.498</v>
      </c>
      <c r="E12" s="148">
        <v>2.827</v>
      </c>
      <c r="F12" s="149">
        <v>21.52</v>
      </c>
      <c r="G12" s="150">
        <v>2.43</v>
      </c>
      <c r="H12" s="151">
        <v>0.217</v>
      </c>
      <c r="I12" s="151">
        <v>0.416</v>
      </c>
      <c r="J12" s="151">
        <v>0.264</v>
      </c>
      <c r="K12" s="150">
        <v>1.32</v>
      </c>
      <c r="L12" s="150">
        <v>21.32</v>
      </c>
      <c r="M12" s="152"/>
      <c r="N12" s="151">
        <v>0.184</v>
      </c>
      <c r="O12" s="153">
        <f>P12+R12+S12</f>
        <v>5.172000000000001</v>
      </c>
      <c r="P12" s="150">
        <v>2.46</v>
      </c>
      <c r="Q12" s="152"/>
      <c r="R12" s="151">
        <v>0.772</v>
      </c>
      <c r="S12" s="150">
        <v>1.94</v>
      </c>
      <c r="T12" s="153">
        <f>U12+V12+W12+X12</f>
        <v>4.827</v>
      </c>
      <c r="U12" s="154">
        <v>2.936</v>
      </c>
      <c r="V12" s="150">
        <v>1.62</v>
      </c>
      <c r="W12" s="150">
        <v>0.26</v>
      </c>
      <c r="X12" s="151">
        <v>0.011</v>
      </c>
      <c r="Y12" s="150">
        <f>Z12+AA12+AB12</f>
        <v>4.3999999999999995</v>
      </c>
      <c r="Z12" s="151">
        <v>2.9</v>
      </c>
      <c r="AA12" s="150">
        <v>1.28</v>
      </c>
      <c r="AB12" s="155">
        <v>0.22</v>
      </c>
      <c r="AC12" s="155">
        <v>0.75</v>
      </c>
      <c r="AD12" s="156">
        <f>AC12+Y12+C12</f>
        <v>65.647</v>
      </c>
      <c r="AE12" s="18">
        <v>59.882999999999996</v>
      </c>
      <c r="AF12" s="14">
        <f>AD12/AE13*100</f>
        <v>110.51125364038856</v>
      </c>
    </row>
    <row r="13" spans="1:32" ht="148.5" customHeight="1">
      <c r="A13" s="283">
        <v>3</v>
      </c>
      <c r="B13" s="157" t="s">
        <v>40</v>
      </c>
      <c r="C13" s="158"/>
      <c r="D13" s="159"/>
      <c r="E13" s="160"/>
      <c r="F13" s="160"/>
      <c r="G13" s="161"/>
      <c r="H13" s="162"/>
      <c r="I13" s="162"/>
      <c r="J13" s="162"/>
      <c r="K13" s="162"/>
      <c r="L13" s="162"/>
      <c r="M13" s="162"/>
      <c r="N13" s="162"/>
      <c r="O13" s="163"/>
      <c r="P13" s="164"/>
      <c r="Q13" s="165"/>
      <c r="R13" s="162"/>
      <c r="S13" s="164"/>
      <c r="T13" s="163"/>
      <c r="U13" s="162"/>
      <c r="V13" s="164"/>
      <c r="W13" s="164"/>
      <c r="X13" s="162"/>
      <c r="Y13" s="166"/>
      <c r="Z13" s="162"/>
      <c r="AA13" s="162"/>
      <c r="AB13" s="162"/>
      <c r="AC13" s="165"/>
      <c r="AD13" s="167"/>
      <c r="AE13" s="19">
        <v>59.40299999999999</v>
      </c>
      <c r="AF13" s="14"/>
    </row>
    <row r="14" spans="1:32" ht="36.75" customHeight="1">
      <c r="A14" s="283"/>
      <c r="B14" s="103" t="s">
        <v>27</v>
      </c>
      <c r="C14" s="104">
        <f>D14+O14+T14</f>
        <v>39.507</v>
      </c>
      <c r="D14" s="105">
        <f>E14+G14+H14+I14+J14+K14+L14+N14</f>
        <v>28.978</v>
      </c>
      <c r="E14" s="106">
        <v>2.827</v>
      </c>
      <c r="F14" s="107"/>
      <c r="G14" s="108">
        <v>2.43</v>
      </c>
      <c r="H14" s="109">
        <v>0.217</v>
      </c>
      <c r="I14" s="109">
        <v>0.416</v>
      </c>
      <c r="J14" s="109">
        <v>0.264</v>
      </c>
      <c r="K14" s="108">
        <v>1.32</v>
      </c>
      <c r="L14" s="108">
        <v>21.32</v>
      </c>
      <c r="M14" s="110"/>
      <c r="N14" s="109">
        <v>0.184</v>
      </c>
      <c r="O14" s="111">
        <f>P14+Q14+R14+S14</f>
        <v>5.702</v>
      </c>
      <c r="P14" s="108">
        <v>2.46</v>
      </c>
      <c r="Q14" s="110">
        <v>0.53</v>
      </c>
      <c r="R14" s="109">
        <v>0.772</v>
      </c>
      <c r="S14" s="108">
        <v>1.94</v>
      </c>
      <c r="T14" s="111">
        <f>U14+V14+W14+X14</f>
        <v>4.827</v>
      </c>
      <c r="U14" s="112">
        <v>2.936</v>
      </c>
      <c r="V14" s="108">
        <v>1.62</v>
      </c>
      <c r="W14" s="108">
        <v>0.26</v>
      </c>
      <c r="X14" s="109">
        <v>0.011</v>
      </c>
      <c r="Y14" s="108">
        <f>Z14+AA14+AB14</f>
        <v>4.3999999999999995</v>
      </c>
      <c r="Z14" s="109">
        <v>2.9</v>
      </c>
      <c r="AA14" s="108">
        <v>1.28</v>
      </c>
      <c r="AB14" s="113">
        <v>0.22</v>
      </c>
      <c r="AC14" s="113">
        <v>0.75</v>
      </c>
      <c r="AD14" s="114">
        <f>AC14+Y14+C14</f>
        <v>44.657</v>
      </c>
      <c r="AF14" s="14">
        <f>AD14/AE15*100</f>
        <v>110.74820821863453</v>
      </c>
    </row>
    <row r="15" spans="1:32" ht="54.75" customHeight="1">
      <c r="A15" s="283"/>
      <c r="B15" s="115" t="s">
        <v>28</v>
      </c>
      <c r="C15" s="116">
        <f>D15+O15+T15</f>
        <v>38.977000000000004</v>
      </c>
      <c r="D15" s="117">
        <f>E15+G15+H15+I15+J15+K15+L15+N15</f>
        <v>28.978</v>
      </c>
      <c r="E15" s="118">
        <v>2.827</v>
      </c>
      <c r="F15" s="119"/>
      <c r="G15" s="120">
        <v>2.43</v>
      </c>
      <c r="H15" s="121">
        <v>0.217</v>
      </c>
      <c r="I15" s="121">
        <v>0.416</v>
      </c>
      <c r="J15" s="121">
        <v>0.264</v>
      </c>
      <c r="K15" s="120">
        <v>1.32</v>
      </c>
      <c r="L15" s="120">
        <v>21.32</v>
      </c>
      <c r="M15" s="122"/>
      <c r="N15" s="121">
        <v>0.184</v>
      </c>
      <c r="O15" s="123">
        <f>P15+R15+S15</f>
        <v>5.172000000000001</v>
      </c>
      <c r="P15" s="120">
        <v>2.46</v>
      </c>
      <c r="Q15" s="122"/>
      <c r="R15" s="121">
        <v>0.772</v>
      </c>
      <c r="S15" s="120">
        <v>1.94</v>
      </c>
      <c r="T15" s="123">
        <f>U15+V15+W15+X15</f>
        <v>4.827</v>
      </c>
      <c r="U15" s="124">
        <v>2.936</v>
      </c>
      <c r="V15" s="120">
        <v>1.62</v>
      </c>
      <c r="W15" s="120">
        <v>0.26</v>
      </c>
      <c r="X15" s="121">
        <v>0.011</v>
      </c>
      <c r="Y15" s="120">
        <f>Z15+AA15+AB15</f>
        <v>4.3999999999999995</v>
      </c>
      <c r="Z15" s="121">
        <v>2.9</v>
      </c>
      <c r="AA15" s="120">
        <v>1.28</v>
      </c>
      <c r="AB15" s="125">
        <v>0.22</v>
      </c>
      <c r="AC15" s="125">
        <v>0.75</v>
      </c>
      <c r="AD15" s="126">
        <f>AC15+Y15+C15</f>
        <v>44.127</v>
      </c>
      <c r="AE15" s="20">
        <v>40.32299999999999</v>
      </c>
      <c r="AF15" s="14">
        <f>AD15/AE16*100</f>
        <v>110.75220239439803</v>
      </c>
    </row>
    <row r="16" spans="1:32" ht="123" customHeight="1">
      <c r="A16" s="256">
        <v>4</v>
      </c>
      <c r="B16" s="168" t="s">
        <v>41</v>
      </c>
      <c r="C16" s="75"/>
      <c r="D16" s="76"/>
      <c r="E16" s="169"/>
      <c r="F16" s="169"/>
      <c r="G16" s="170"/>
      <c r="H16" s="171"/>
      <c r="I16" s="171"/>
      <c r="J16" s="171"/>
      <c r="K16" s="171"/>
      <c r="L16" s="171"/>
      <c r="M16" s="43"/>
      <c r="N16" s="170"/>
      <c r="O16" s="43"/>
      <c r="P16" s="170"/>
      <c r="Q16" s="45"/>
      <c r="R16" s="171"/>
      <c r="S16" s="170"/>
      <c r="T16" s="43"/>
      <c r="U16" s="172"/>
      <c r="V16" s="171"/>
      <c r="W16" s="171"/>
      <c r="X16" s="171"/>
      <c r="Y16" s="170"/>
      <c r="Z16" s="170"/>
      <c r="AA16" s="173"/>
      <c r="AB16" s="174"/>
      <c r="AC16" s="175"/>
      <c r="AD16" s="176"/>
      <c r="AE16" s="20">
        <v>39.842999999999996</v>
      </c>
      <c r="AF16" s="14"/>
    </row>
    <row r="17" spans="1:32" ht="39.75" customHeight="1">
      <c r="A17" s="256"/>
      <c r="B17" s="138" t="s">
        <v>27</v>
      </c>
      <c r="C17" s="47">
        <f>D17+O17+T17</f>
        <v>18.186999999999998</v>
      </c>
      <c r="D17" s="48">
        <f>E17+G17+H17+I17+J17+K17+N17</f>
        <v>7.658</v>
      </c>
      <c r="E17" s="139">
        <v>2.827</v>
      </c>
      <c r="F17" s="139"/>
      <c r="G17" s="141">
        <v>2.43</v>
      </c>
      <c r="H17" s="142">
        <v>0.217</v>
      </c>
      <c r="I17" s="142">
        <v>0.416</v>
      </c>
      <c r="J17" s="142">
        <v>0.264</v>
      </c>
      <c r="K17" s="141">
        <v>1.32</v>
      </c>
      <c r="L17" s="142"/>
      <c r="M17" s="49"/>
      <c r="N17" s="142">
        <v>0.184</v>
      </c>
      <c r="O17" s="49">
        <f>P17+Q17+R17+S17</f>
        <v>5.702</v>
      </c>
      <c r="P17" s="141">
        <v>2.46</v>
      </c>
      <c r="Q17" s="50">
        <v>0.53</v>
      </c>
      <c r="R17" s="142">
        <v>0.772</v>
      </c>
      <c r="S17" s="141">
        <v>1.94</v>
      </c>
      <c r="T17" s="49">
        <f>U17+V17+W17+X17</f>
        <v>4.827</v>
      </c>
      <c r="U17" s="143">
        <v>2.936</v>
      </c>
      <c r="V17" s="141">
        <v>1.62</v>
      </c>
      <c r="W17" s="141">
        <v>0.26</v>
      </c>
      <c r="X17" s="142">
        <v>0.011</v>
      </c>
      <c r="Y17" s="141">
        <f>Z17+AA17+AB17</f>
        <v>4.3999999999999995</v>
      </c>
      <c r="Z17" s="142">
        <v>2.9</v>
      </c>
      <c r="AA17" s="141">
        <v>1.28</v>
      </c>
      <c r="AB17" s="144">
        <v>0.22</v>
      </c>
      <c r="AC17" s="144">
        <v>0.75</v>
      </c>
      <c r="AD17" s="52">
        <f>AC17+Y17+C17</f>
        <v>23.336999999999996</v>
      </c>
      <c r="AF17" s="14">
        <f>AD17/AE18*100</f>
        <v>111.43102707348515</v>
      </c>
    </row>
    <row r="18" spans="1:32" ht="58.5" customHeight="1">
      <c r="A18" s="267"/>
      <c r="B18" s="177" t="s">
        <v>28</v>
      </c>
      <c r="C18" s="53">
        <f>D18+O18+T18</f>
        <v>17.657000000000004</v>
      </c>
      <c r="D18" s="54">
        <f>E18+G18+H18+I18+J18+K18+N18</f>
        <v>7.658</v>
      </c>
      <c r="E18" s="178">
        <v>2.827</v>
      </c>
      <c r="F18" s="178"/>
      <c r="G18" s="179">
        <v>2.43</v>
      </c>
      <c r="H18" s="180">
        <v>0.217</v>
      </c>
      <c r="I18" s="180">
        <v>0.416</v>
      </c>
      <c r="J18" s="180">
        <v>0.264</v>
      </c>
      <c r="K18" s="179">
        <v>1.32</v>
      </c>
      <c r="L18" s="180"/>
      <c r="M18" s="55"/>
      <c r="N18" s="180">
        <v>0.184</v>
      </c>
      <c r="O18" s="55">
        <f>P18+R18+S18</f>
        <v>5.172000000000001</v>
      </c>
      <c r="P18" s="179">
        <v>2.46</v>
      </c>
      <c r="Q18" s="56"/>
      <c r="R18" s="180">
        <v>0.772</v>
      </c>
      <c r="S18" s="179">
        <v>1.94</v>
      </c>
      <c r="T18" s="55">
        <f>U18+V18+W18+X18</f>
        <v>4.827</v>
      </c>
      <c r="U18" s="181">
        <v>2.936</v>
      </c>
      <c r="V18" s="179">
        <v>1.62</v>
      </c>
      <c r="W18" s="179">
        <v>0.26</v>
      </c>
      <c r="X18" s="180">
        <v>0.011</v>
      </c>
      <c r="Y18" s="179">
        <f>Z18+AA18+AB18</f>
        <v>4.3999999999999995</v>
      </c>
      <c r="Z18" s="180">
        <v>2.9</v>
      </c>
      <c r="AA18" s="179">
        <v>1.28</v>
      </c>
      <c r="AB18" s="232">
        <v>0.22</v>
      </c>
      <c r="AC18" s="232">
        <v>0.75</v>
      </c>
      <c r="AD18" s="58">
        <f>AC18+Y18+C18</f>
        <v>22.807000000000002</v>
      </c>
      <c r="AE18" s="21">
        <v>20.943</v>
      </c>
      <c r="AF18" s="14">
        <f>AD18/AE19*100</f>
        <v>111.45482089625176</v>
      </c>
    </row>
    <row r="19" spans="1:32" ht="180.75" customHeight="1">
      <c r="A19" s="261">
        <v>5</v>
      </c>
      <c r="B19" s="182" t="s">
        <v>55</v>
      </c>
      <c r="C19" s="38"/>
      <c r="D19" s="40"/>
      <c r="E19" s="169"/>
      <c r="F19" s="169"/>
      <c r="G19" s="183"/>
      <c r="H19" s="171"/>
      <c r="I19" s="171"/>
      <c r="J19" s="184"/>
      <c r="K19" s="171"/>
      <c r="L19" s="171"/>
      <c r="M19" s="41"/>
      <c r="N19" s="183"/>
      <c r="O19" s="41"/>
      <c r="P19" s="183"/>
      <c r="Q19" s="42"/>
      <c r="R19" s="171"/>
      <c r="S19" s="170"/>
      <c r="T19" s="41"/>
      <c r="U19" s="185"/>
      <c r="V19" s="183"/>
      <c r="W19" s="183"/>
      <c r="X19" s="184"/>
      <c r="Y19" s="170"/>
      <c r="Z19" s="170"/>
      <c r="AA19" s="186"/>
      <c r="AB19" s="187"/>
      <c r="AC19" s="188"/>
      <c r="AD19" s="189"/>
      <c r="AE19" s="22">
        <v>20.463000000000005</v>
      </c>
      <c r="AF19" s="14"/>
    </row>
    <row r="20" spans="1:32" ht="24" customHeight="1">
      <c r="A20" s="256"/>
      <c r="B20" s="138" t="s">
        <v>27</v>
      </c>
      <c r="C20" s="47">
        <f>D20+O20+T20</f>
        <v>58.56699999999999</v>
      </c>
      <c r="D20" s="48">
        <f>E20+F20+G20+H20+I20+J20+K20+L20+N20</f>
        <v>50.498</v>
      </c>
      <c r="E20" s="139">
        <v>2.827</v>
      </c>
      <c r="F20" s="140">
        <v>21.52</v>
      </c>
      <c r="G20" s="141">
        <v>2.43</v>
      </c>
      <c r="H20" s="142">
        <v>0.217</v>
      </c>
      <c r="I20" s="142">
        <v>0.416</v>
      </c>
      <c r="J20" s="142">
        <v>0.264</v>
      </c>
      <c r="K20" s="141">
        <v>1.32</v>
      </c>
      <c r="L20" s="141">
        <v>21.32</v>
      </c>
      <c r="M20" s="50"/>
      <c r="N20" s="142">
        <v>0.184</v>
      </c>
      <c r="O20" s="49">
        <f>Q20+R20+S20</f>
        <v>3.242</v>
      </c>
      <c r="P20" s="141"/>
      <c r="Q20" s="50">
        <v>0.53</v>
      </c>
      <c r="R20" s="142">
        <v>0.772</v>
      </c>
      <c r="S20" s="141">
        <v>1.94</v>
      </c>
      <c r="T20" s="49">
        <f>U20+V20+W20+X20</f>
        <v>4.827</v>
      </c>
      <c r="U20" s="143">
        <v>2.936</v>
      </c>
      <c r="V20" s="141">
        <v>1.62</v>
      </c>
      <c r="W20" s="141">
        <v>0.26</v>
      </c>
      <c r="X20" s="142">
        <v>0.011</v>
      </c>
      <c r="Y20" s="141">
        <f>Z20+AA20+AB20</f>
        <v>4.3999999999999995</v>
      </c>
      <c r="Z20" s="142">
        <v>2.9</v>
      </c>
      <c r="AA20" s="141">
        <v>1.28</v>
      </c>
      <c r="AB20" s="144">
        <v>0.22</v>
      </c>
      <c r="AC20" s="144">
        <v>0.75</v>
      </c>
      <c r="AD20" s="52">
        <f>AC20+Y20+C20</f>
        <v>63.71699999999999</v>
      </c>
      <c r="AF20" s="14">
        <f>AD20/AE21*100</f>
        <v>110.5564520326896</v>
      </c>
    </row>
    <row r="21" spans="1:32" ht="54.75" customHeight="1">
      <c r="A21" s="257"/>
      <c r="B21" s="190" t="s">
        <v>28</v>
      </c>
      <c r="C21" s="59">
        <f>D21+O21+T21</f>
        <v>58.03699999999999</v>
      </c>
      <c r="D21" s="60">
        <f>E21+F21+G21+H21+I21+J21+K21+L21+N21</f>
        <v>50.498</v>
      </c>
      <c r="E21" s="191">
        <v>2.827</v>
      </c>
      <c r="F21" s="192">
        <v>21.52</v>
      </c>
      <c r="G21" s="193">
        <v>2.43</v>
      </c>
      <c r="H21" s="194">
        <v>0.217</v>
      </c>
      <c r="I21" s="194">
        <v>0.416</v>
      </c>
      <c r="J21" s="194">
        <v>0.264</v>
      </c>
      <c r="K21" s="193">
        <v>1.32</v>
      </c>
      <c r="L21" s="193">
        <v>21.32</v>
      </c>
      <c r="M21" s="65"/>
      <c r="N21" s="194">
        <v>0.184</v>
      </c>
      <c r="O21" s="64">
        <f>R21+S21</f>
        <v>2.7119999999999997</v>
      </c>
      <c r="P21" s="193"/>
      <c r="Q21" s="65"/>
      <c r="R21" s="194">
        <v>0.772</v>
      </c>
      <c r="S21" s="193">
        <v>1.94</v>
      </c>
      <c r="T21" s="64">
        <f>U21+V21+W21+X21</f>
        <v>4.827</v>
      </c>
      <c r="U21" s="195">
        <v>2.936</v>
      </c>
      <c r="V21" s="193">
        <v>1.62</v>
      </c>
      <c r="W21" s="193">
        <v>0.26</v>
      </c>
      <c r="X21" s="194">
        <v>0.011</v>
      </c>
      <c r="Y21" s="193">
        <f>Z21+AA21+AB21</f>
        <v>4.3999999999999995</v>
      </c>
      <c r="Z21" s="194">
        <v>2.9</v>
      </c>
      <c r="AA21" s="193">
        <v>1.28</v>
      </c>
      <c r="AB21" s="196">
        <v>0.22</v>
      </c>
      <c r="AC21" s="196">
        <v>0.75</v>
      </c>
      <c r="AD21" s="68">
        <f>AC21+Y21+C21</f>
        <v>63.18699999999999</v>
      </c>
      <c r="AE21" s="21">
        <v>57.632999999999996</v>
      </c>
      <c r="AF21" s="14">
        <f>AD21/AE22*100</f>
        <v>110.5576260213812</v>
      </c>
    </row>
    <row r="22" spans="1:32" ht="157.5" customHeight="1">
      <c r="A22" s="280">
        <v>6</v>
      </c>
      <c r="B22" s="197" t="s">
        <v>47</v>
      </c>
      <c r="C22" s="88"/>
      <c r="D22" s="89"/>
      <c r="E22" s="198"/>
      <c r="F22" s="198"/>
      <c r="G22" s="199"/>
      <c r="H22" s="200"/>
      <c r="I22" s="200"/>
      <c r="J22" s="200"/>
      <c r="K22" s="200"/>
      <c r="L22" s="200"/>
      <c r="M22" s="91"/>
      <c r="N22" s="200"/>
      <c r="O22" s="90"/>
      <c r="P22" s="199"/>
      <c r="Q22" s="90"/>
      <c r="R22" s="200"/>
      <c r="S22" s="199"/>
      <c r="T22" s="91"/>
      <c r="U22" s="201"/>
      <c r="V22" s="199"/>
      <c r="W22" s="199"/>
      <c r="X22" s="200"/>
      <c r="Y22" s="199"/>
      <c r="Z22" s="199"/>
      <c r="AA22" s="202"/>
      <c r="AB22" s="203"/>
      <c r="AC22" s="204"/>
      <c r="AD22" s="205"/>
      <c r="AE22" s="22">
        <v>57.153</v>
      </c>
      <c r="AF22" s="17"/>
    </row>
    <row r="23" spans="1:32" ht="44.25" customHeight="1">
      <c r="A23" s="256"/>
      <c r="B23" s="138" t="s">
        <v>27</v>
      </c>
      <c r="C23" s="47">
        <f>D23+O23+T23</f>
        <v>56.13699999999999</v>
      </c>
      <c r="D23" s="48">
        <f>E23+F23+H23+I23+J23+K23+L23+N23</f>
        <v>48.068</v>
      </c>
      <c r="E23" s="139">
        <v>2.827</v>
      </c>
      <c r="F23" s="140">
        <v>21.52</v>
      </c>
      <c r="G23" s="141"/>
      <c r="H23" s="142">
        <v>0.217</v>
      </c>
      <c r="I23" s="142">
        <v>0.416</v>
      </c>
      <c r="J23" s="142">
        <v>0.264</v>
      </c>
      <c r="K23" s="141">
        <v>1.32</v>
      </c>
      <c r="L23" s="141">
        <v>21.32</v>
      </c>
      <c r="M23" s="50"/>
      <c r="N23" s="142">
        <v>0.184</v>
      </c>
      <c r="O23" s="49">
        <f>Q23+R23+S23</f>
        <v>3.242</v>
      </c>
      <c r="P23" s="141"/>
      <c r="Q23" s="50">
        <v>0.53</v>
      </c>
      <c r="R23" s="142">
        <v>0.772</v>
      </c>
      <c r="S23" s="141">
        <v>1.94</v>
      </c>
      <c r="T23" s="49">
        <f>U23+V23+W23+X23</f>
        <v>4.827</v>
      </c>
      <c r="U23" s="143">
        <v>2.936</v>
      </c>
      <c r="V23" s="141">
        <v>1.62</v>
      </c>
      <c r="W23" s="141">
        <v>0.26</v>
      </c>
      <c r="X23" s="142">
        <v>0.011</v>
      </c>
      <c r="Y23" s="141">
        <f>Z23+AA23+AB23</f>
        <v>4.3999999999999995</v>
      </c>
      <c r="Z23" s="142">
        <v>2.9</v>
      </c>
      <c r="AA23" s="141">
        <v>1.28</v>
      </c>
      <c r="AB23" s="144">
        <v>0.22</v>
      </c>
      <c r="AC23" s="144">
        <v>0.75</v>
      </c>
      <c r="AD23" s="52">
        <f>AC23+Y23+C23</f>
        <v>61.28699999999999</v>
      </c>
      <c r="AE23" s="17"/>
      <c r="AF23" s="14">
        <f>AD23/AE25*100</f>
        <v>110.57046979865773</v>
      </c>
    </row>
    <row r="24" spans="1:32" ht="60" customHeight="1">
      <c r="A24" s="267"/>
      <c r="B24" s="177" t="s">
        <v>28</v>
      </c>
      <c r="C24" s="53">
        <f>D24+O24+T24</f>
        <v>55.607</v>
      </c>
      <c r="D24" s="54">
        <f>E24+F24+H24+I24+J24+K24+L24+N24</f>
        <v>48.068</v>
      </c>
      <c r="E24" s="178">
        <v>2.827</v>
      </c>
      <c r="F24" s="206">
        <v>21.52</v>
      </c>
      <c r="G24" s="179"/>
      <c r="H24" s="180">
        <v>0.217</v>
      </c>
      <c r="I24" s="180">
        <v>0.416</v>
      </c>
      <c r="J24" s="180">
        <v>0.264</v>
      </c>
      <c r="K24" s="179">
        <v>1.32</v>
      </c>
      <c r="L24" s="179">
        <v>21.32</v>
      </c>
      <c r="M24" s="56"/>
      <c r="N24" s="180">
        <v>0.184</v>
      </c>
      <c r="O24" s="55">
        <f>R24+S24</f>
        <v>2.7119999999999997</v>
      </c>
      <c r="P24" s="180"/>
      <c r="Q24" s="56"/>
      <c r="R24" s="180">
        <v>0.772</v>
      </c>
      <c r="S24" s="179">
        <v>1.94</v>
      </c>
      <c r="T24" s="55">
        <f>U24+V24+W24+X24</f>
        <v>4.827</v>
      </c>
      <c r="U24" s="181">
        <v>2.936</v>
      </c>
      <c r="V24" s="179">
        <v>1.62</v>
      </c>
      <c r="W24" s="179">
        <v>0.26</v>
      </c>
      <c r="X24" s="180">
        <v>0.011</v>
      </c>
      <c r="Y24" s="179">
        <f>Z24+AA24+AB24</f>
        <v>4.3999999999999995</v>
      </c>
      <c r="Z24" s="180">
        <v>2.9</v>
      </c>
      <c r="AA24" s="179">
        <v>1.28</v>
      </c>
      <c r="AB24" s="232">
        <v>0.22</v>
      </c>
      <c r="AC24" s="232">
        <v>0.75</v>
      </c>
      <c r="AD24" s="58">
        <f>AC24+Y24+C24</f>
        <v>60.757</v>
      </c>
      <c r="AF24" s="14">
        <f>AD24/AE26*100</f>
        <v>110.57181335080442</v>
      </c>
    </row>
    <row r="25" spans="1:32" ht="123" customHeight="1">
      <c r="A25" s="261">
        <v>7</v>
      </c>
      <c r="B25" s="182" t="s">
        <v>48</v>
      </c>
      <c r="C25" s="38"/>
      <c r="D25" s="40"/>
      <c r="E25" s="169"/>
      <c r="F25" s="169"/>
      <c r="G25" s="183"/>
      <c r="H25" s="171"/>
      <c r="I25" s="171"/>
      <c r="J25" s="184"/>
      <c r="K25" s="184"/>
      <c r="L25" s="171"/>
      <c r="M25" s="41"/>
      <c r="N25" s="183"/>
      <c r="O25" s="41"/>
      <c r="P25" s="184"/>
      <c r="Q25" s="42"/>
      <c r="R25" s="171"/>
      <c r="S25" s="170"/>
      <c r="T25" s="41"/>
      <c r="U25" s="185"/>
      <c r="V25" s="183"/>
      <c r="W25" s="183"/>
      <c r="X25" s="184"/>
      <c r="Y25" s="170"/>
      <c r="Z25" s="183"/>
      <c r="AA25" s="186"/>
      <c r="AB25" s="187"/>
      <c r="AC25" s="188"/>
      <c r="AD25" s="189"/>
      <c r="AE25" s="3">
        <v>55.42799999999999</v>
      </c>
      <c r="AF25" s="14"/>
    </row>
    <row r="26" spans="1:32" ht="46.5" customHeight="1">
      <c r="A26" s="256"/>
      <c r="B26" s="138" t="s">
        <v>27</v>
      </c>
      <c r="C26" s="47">
        <f>D26+O26+T26</f>
        <v>34.617000000000004</v>
      </c>
      <c r="D26" s="48">
        <f>E26+H26+I26+J26+K26+L26+N26</f>
        <v>26.548000000000002</v>
      </c>
      <c r="E26" s="139">
        <v>2.827</v>
      </c>
      <c r="F26" s="140"/>
      <c r="G26" s="141"/>
      <c r="H26" s="142">
        <v>0.217</v>
      </c>
      <c r="I26" s="142">
        <v>0.416</v>
      </c>
      <c r="J26" s="142">
        <v>0.264</v>
      </c>
      <c r="K26" s="141">
        <v>1.32</v>
      </c>
      <c r="L26" s="141">
        <v>21.32</v>
      </c>
      <c r="M26" s="50"/>
      <c r="N26" s="142">
        <v>0.184</v>
      </c>
      <c r="O26" s="49">
        <f>Q26+R26+S26</f>
        <v>3.242</v>
      </c>
      <c r="P26" s="142"/>
      <c r="Q26" s="50">
        <v>0.53</v>
      </c>
      <c r="R26" s="142">
        <v>0.772</v>
      </c>
      <c r="S26" s="141">
        <v>1.94</v>
      </c>
      <c r="T26" s="49">
        <f>U26+V26+W26+X26</f>
        <v>4.827</v>
      </c>
      <c r="U26" s="143">
        <v>2.936</v>
      </c>
      <c r="V26" s="141">
        <v>1.62</v>
      </c>
      <c r="W26" s="141">
        <v>0.26</v>
      </c>
      <c r="X26" s="142">
        <v>0.011</v>
      </c>
      <c r="Y26" s="141">
        <f>Z26+AA26+AB26</f>
        <v>4.3999999999999995</v>
      </c>
      <c r="Z26" s="142">
        <v>2.9</v>
      </c>
      <c r="AA26" s="141">
        <v>1.28</v>
      </c>
      <c r="AB26" s="144">
        <v>0.22</v>
      </c>
      <c r="AC26" s="144">
        <v>0.75</v>
      </c>
      <c r="AD26" s="52">
        <f>AC26+Y26+C26</f>
        <v>39.767</v>
      </c>
      <c r="AE26" s="4">
        <v>54.947999999999986</v>
      </c>
      <c r="AF26" s="14">
        <f>AD26/AE28*100</f>
        <v>110.87041373926623</v>
      </c>
    </row>
    <row r="27" spans="1:32" ht="65.25" customHeight="1">
      <c r="A27" s="272"/>
      <c r="B27" s="177" t="s">
        <v>28</v>
      </c>
      <c r="C27" s="53">
        <f>D27+O27+T27</f>
        <v>34.087</v>
      </c>
      <c r="D27" s="54">
        <f>E27+H27+I27+J27+K27+L27+N27</f>
        <v>26.548000000000002</v>
      </c>
      <c r="E27" s="178">
        <v>2.827</v>
      </c>
      <c r="F27" s="206"/>
      <c r="G27" s="179"/>
      <c r="H27" s="180">
        <v>0.217</v>
      </c>
      <c r="I27" s="180">
        <v>0.416</v>
      </c>
      <c r="J27" s="180">
        <v>0.264</v>
      </c>
      <c r="K27" s="179">
        <v>1.32</v>
      </c>
      <c r="L27" s="179">
        <v>21.32</v>
      </c>
      <c r="M27" s="56"/>
      <c r="N27" s="180">
        <v>0.184</v>
      </c>
      <c r="O27" s="55">
        <f>R27+S27</f>
        <v>2.7119999999999997</v>
      </c>
      <c r="P27" s="180"/>
      <c r="Q27" s="56"/>
      <c r="R27" s="180">
        <v>0.772</v>
      </c>
      <c r="S27" s="179">
        <v>1.94</v>
      </c>
      <c r="T27" s="55">
        <f>U27+V27+W27+X27</f>
        <v>4.827</v>
      </c>
      <c r="U27" s="181">
        <v>2.936</v>
      </c>
      <c r="V27" s="179">
        <v>1.62</v>
      </c>
      <c r="W27" s="179">
        <v>0.26</v>
      </c>
      <c r="X27" s="180">
        <v>0.011</v>
      </c>
      <c r="Y27" s="179">
        <f>Z27+AA27+AB27</f>
        <v>4.3999999999999995</v>
      </c>
      <c r="Z27" s="180">
        <v>2.9</v>
      </c>
      <c r="AA27" s="179">
        <v>1.28</v>
      </c>
      <c r="AB27" s="232">
        <v>0.22</v>
      </c>
      <c r="AC27" s="232">
        <v>0.75</v>
      </c>
      <c r="AD27" s="58">
        <f>AC27+Y27+C27</f>
        <v>39.237</v>
      </c>
      <c r="AF27" s="14">
        <f>AD27/AE29*100</f>
        <v>110.87656832824689</v>
      </c>
    </row>
    <row r="28" spans="1:32" ht="118.5" customHeight="1">
      <c r="A28" s="256">
        <v>8</v>
      </c>
      <c r="B28" s="182" t="s">
        <v>49</v>
      </c>
      <c r="C28" s="38"/>
      <c r="D28" s="40"/>
      <c r="E28" s="169"/>
      <c r="F28" s="169"/>
      <c r="G28" s="183"/>
      <c r="H28" s="171"/>
      <c r="I28" s="171"/>
      <c r="J28" s="184"/>
      <c r="K28" s="184"/>
      <c r="L28" s="171"/>
      <c r="M28" s="41"/>
      <c r="N28" s="183"/>
      <c r="O28" s="41"/>
      <c r="P28" s="184"/>
      <c r="Q28" s="42"/>
      <c r="R28" s="171"/>
      <c r="S28" s="170"/>
      <c r="T28" s="41"/>
      <c r="U28" s="185"/>
      <c r="V28" s="183"/>
      <c r="W28" s="183"/>
      <c r="X28" s="184"/>
      <c r="Y28" s="170"/>
      <c r="Z28" s="183"/>
      <c r="AA28" s="186"/>
      <c r="AB28" s="187"/>
      <c r="AC28" s="188"/>
      <c r="AD28" s="189"/>
      <c r="AE28" s="3">
        <v>35.867999999999995</v>
      </c>
      <c r="AF28" s="14"/>
    </row>
    <row r="29" spans="1:32" ht="45" customHeight="1">
      <c r="A29" s="256"/>
      <c r="B29" s="138" t="s">
        <v>27</v>
      </c>
      <c r="C29" s="47">
        <f>D29+O29+T29</f>
        <v>34.817</v>
      </c>
      <c r="D29" s="48">
        <f>E29+F29+H29+I29+J29+K29+N29</f>
        <v>26.748</v>
      </c>
      <c r="E29" s="139">
        <v>2.827</v>
      </c>
      <c r="F29" s="140">
        <v>21.52</v>
      </c>
      <c r="G29" s="141"/>
      <c r="H29" s="142">
        <v>0.217</v>
      </c>
      <c r="I29" s="142">
        <v>0.416</v>
      </c>
      <c r="J29" s="142">
        <v>0.264</v>
      </c>
      <c r="K29" s="141">
        <v>1.32</v>
      </c>
      <c r="L29" s="141"/>
      <c r="M29" s="50"/>
      <c r="N29" s="142">
        <v>0.184</v>
      </c>
      <c r="O29" s="49">
        <f>Q29+R29+S29</f>
        <v>3.242</v>
      </c>
      <c r="P29" s="142"/>
      <c r="Q29" s="50">
        <v>0.53</v>
      </c>
      <c r="R29" s="142">
        <v>0.772</v>
      </c>
      <c r="S29" s="141">
        <v>1.94</v>
      </c>
      <c r="T29" s="49">
        <f>U29+V29+W29+X29</f>
        <v>4.827</v>
      </c>
      <c r="U29" s="143">
        <v>2.936</v>
      </c>
      <c r="V29" s="141">
        <v>1.62</v>
      </c>
      <c r="W29" s="141">
        <v>0.26</v>
      </c>
      <c r="X29" s="142">
        <v>0.011</v>
      </c>
      <c r="Y29" s="141">
        <f>Z29+AA29+AB29</f>
        <v>4.3999999999999995</v>
      </c>
      <c r="Z29" s="142">
        <v>2.9</v>
      </c>
      <c r="AA29" s="141">
        <v>1.28</v>
      </c>
      <c r="AB29" s="144">
        <v>0.22</v>
      </c>
      <c r="AC29" s="144">
        <v>0.75</v>
      </c>
      <c r="AD29" s="52">
        <f>AC29+Y29+C29</f>
        <v>39.967</v>
      </c>
      <c r="AE29" s="4">
        <v>35.388</v>
      </c>
      <c r="AF29" s="14">
        <f>AD29/AE31*100</f>
        <v>110.87161562361297</v>
      </c>
    </row>
    <row r="30" spans="1:32" ht="63" customHeight="1">
      <c r="A30" s="267"/>
      <c r="B30" s="177" t="s">
        <v>28</v>
      </c>
      <c r="C30" s="53">
        <f>D30+O30+T30</f>
        <v>34.287</v>
      </c>
      <c r="D30" s="54">
        <f>E30+F30+H30+I30+J30+K30+N30</f>
        <v>26.748</v>
      </c>
      <c r="E30" s="178">
        <v>2.827</v>
      </c>
      <c r="F30" s="206">
        <v>21.52</v>
      </c>
      <c r="G30" s="179"/>
      <c r="H30" s="180">
        <v>0.217</v>
      </c>
      <c r="I30" s="180">
        <v>0.416</v>
      </c>
      <c r="J30" s="180">
        <v>0.264</v>
      </c>
      <c r="K30" s="179">
        <v>1.32</v>
      </c>
      <c r="L30" s="179"/>
      <c r="M30" s="56"/>
      <c r="N30" s="180">
        <v>0.184</v>
      </c>
      <c r="O30" s="55">
        <f>R30+S30</f>
        <v>2.7119999999999997</v>
      </c>
      <c r="P30" s="180"/>
      <c r="Q30" s="56"/>
      <c r="R30" s="180">
        <v>0.772</v>
      </c>
      <c r="S30" s="179">
        <v>1.94</v>
      </c>
      <c r="T30" s="55">
        <f>U30+V30+W30+X30</f>
        <v>4.827</v>
      </c>
      <c r="U30" s="181">
        <v>2.936</v>
      </c>
      <c r="V30" s="179">
        <v>1.62</v>
      </c>
      <c r="W30" s="179">
        <v>0.26</v>
      </c>
      <c r="X30" s="180">
        <v>0.011</v>
      </c>
      <c r="Y30" s="179">
        <f>Z30+AA30+AB30</f>
        <v>4.3999999999999995</v>
      </c>
      <c r="Z30" s="180">
        <v>2.9</v>
      </c>
      <c r="AA30" s="179">
        <v>1.28</v>
      </c>
      <c r="AB30" s="232">
        <v>0.22</v>
      </c>
      <c r="AC30" s="232">
        <v>0.75</v>
      </c>
      <c r="AD30" s="58">
        <f>AC30+Y30+C30</f>
        <v>39.437</v>
      </c>
      <c r="AF30" s="14">
        <f>AD30/AE32*100</f>
        <v>110.87775528565003</v>
      </c>
    </row>
    <row r="31" spans="1:32" ht="117.75" customHeight="1">
      <c r="A31" s="256">
        <v>9</v>
      </c>
      <c r="B31" s="182" t="s">
        <v>56</v>
      </c>
      <c r="C31" s="38"/>
      <c r="D31" s="40"/>
      <c r="E31" s="169"/>
      <c r="F31" s="169"/>
      <c r="G31" s="183"/>
      <c r="H31" s="171"/>
      <c r="I31" s="171"/>
      <c r="J31" s="184"/>
      <c r="K31" s="184"/>
      <c r="L31" s="171"/>
      <c r="M31" s="41"/>
      <c r="N31" s="183"/>
      <c r="O31" s="41"/>
      <c r="P31" s="184"/>
      <c r="Q31" s="42"/>
      <c r="R31" s="171"/>
      <c r="S31" s="170"/>
      <c r="T31" s="41"/>
      <c r="U31" s="185"/>
      <c r="V31" s="183"/>
      <c r="W31" s="183"/>
      <c r="X31" s="184"/>
      <c r="Y31" s="170"/>
      <c r="Z31" s="183"/>
      <c r="AA31" s="186"/>
      <c r="AB31" s="187"/>
      <c r="AC31" s="188"/>
      <c r="AD31" s="189"/>
      <c r="AE31" s="3">
        <v>36.047999999999995</v>
      </c>
      <c r="AF31" s="14"/>
    </row>
    <row r="32" spans="1:32" ht="45.75" customHeight="1">
      <c r="A32" s="256"/>
      <c r="B32" s="138" t="s">
        <v>27</v>
      </c>
      <c r="C32" s="47">
        <f>D32+O32+T32</f>
        <v>26.737000000000002</v>
      </c>
      <c r="D32" s="48">
        <f>E32+F32+H32+I32+J32+K32+N32</f>
        <v>18.668</v>
      </c>
      <c r="E32" s="139">
        <v>2.827</v>
      </c>
      <c r="F32" s="140">
        <v>13.44</v>
      </c>
      <c r="G32" s="141"/>
      <c r="H32" s="142">
        <v>0.217</v>
      </c>
      <c r="I32" s="142">
        <v>0.416</v>
      </c>
      <c r="J32" s="142">
        <v>0.264</v>
      </c>
      <c r="K32" s="141">
        <v>1.32</v>
      </c>
      <c r="L32" s="141"/>
      <c r="M32" s="50"/>
      <c r="N32" s="142">
        <v>0.184</v>
      </c>
      <c r="O32" s="49">
        <f>Q32+R32+S32</f>
        <v>3.242</v>
      </c>
      <c r="P32" s="142"/>
      <c r="Q32" s="50">
        <v>0.53</v>
      </c>
      <c r="R32" s="142">
        <v>0.772</v>
      </c>
      <c r="S32" s="141">
        <v>1.94</v>
      </c>
      <c r="T32" s="49">
        <f>U32+V32+W32+X32</f>
        <v>4.827</v>
      </c>
      <c r="U32" s="143">
        <v>2.936</v>
      </c>
      <c r="V32" s="141">
        <v>1.62</v>
      </c>
      <c r="W32" s="141">
        <v>0.26</v>
      </c>
      <c r="X32" s="142">
        <v>0.011</v>
      </c>
      <c r="Y32" s="141">
        <f>Z32+AA32+AB32</f>
        <v>4.3999999999999995</v>
      </c>
      <c r="Z32" s="142">
        <v>2.9</v>
      </c>
      <c r="AA32" s="141">
        <v>1.28</v>
      </c>
      <c r="AB32" s="144">
        <v>0.22</v>
      </c>
      <c r="AC32" s="144">
        <v>0.75</v>
      </c>
      <c r="AD32" s="52">
        <f>AC32+Y32+C32</f>
        <v>31.887</v>
      </c>
      <c r="AE32" s="4">
        <v>35.568</v>
      </c>
      <c r="AF32" s="14">
        <f>AD32/AE34*100</f>
        <v>111.07356834331894</v>
      </c>
    </row>
    <row r="33" spans="1:32" ht="71.25" customHeight="1">
      <c r="A33" s="267"/>
      <c r="B33" s="177" t="s">
        <v>28</v>
      </c>
      <c r="C33" s="53">
        <f>D33+O33+T33</f>
        <v>26.207</v>
      </c>
      <c r="D33" s="54">
        <f>E33+F33+H33+I33+J33+K33+N33</f>
        <v>18.668</v>
      </c>
      <c r="E33" s="178">
        <v>2.827</v>
      </c>
      <c r="F33" s="206">
        <v>13.44</v>
      </c>
      <c r="G33" s="179"/>
      <c r="H33" s="180">
        <v>0.217</v>
      </c>
      <c r="I33" s="180">
        <v>0.416</v>
      </c>
      <c r="J33" s="180">
        <v>0.264</v>
      </c>
      <c r="K33" s="179">
        <v>1.32</v>
      </c>
      <c r="L33" s="179"/>
      <c r="M33" s="56"/>
      <c r="N33" s="180">
        <v>0.184</v>
      </c>
      <c r="O33" s="55">
        <f>R33+S33</f>
        <v>2.7119999999999997</v>
      </c>
      <c r="P33" s="180"/>
      <c r="Q33" s="56"/>
      <c r="R33" s="180">
        <v>0.772</v>
      </c>
      <c r="S33" s="179">
        <v>1.94</v>
      </c>
      <c r="T33" s="55">
        <f>U33+V33+W33+X33</f>
        <v>4.827</v>
      </c>
      <c r="U33" s="181">
        <v>2.936</v>
      </c>
      <c r="V33" s="179">
        <v>1.62</v>
      </c>
      <c r="W33" s="179">
        <v>0.26</v>
      </c>
      <c r="X33" s="180">
        <v>0.011</v>
      </c>
      <c r="Y33" s="179">
        <f>Z33+AA33+AB33</f>
        <v>4.3999999999999995</v>
      </c>
      <c r="Z33" s="180">
        <v>2.9</v>
      </c>
      <c r="AA33" s="179">
        <v>1.28</v>
      </c>
      <c r="AB33" s="232">
        <v>0.22</v>
      </c>
      <c r="AC33" s="232">
        <v>0.75</v>
      </c>
      <c r="AD33" s="58">
        <f>AC33+Y33+C33</f>
        <v>31.357</v>
      </c>
      <c r="AF33" s="14">
        <f>AD33/AE35*100</f>
        <v>111.08473855746067</v>
      </c>
    </row>
    <row r="34" spans="1:32" ht="94.5" customHeight="1">
      <c r="A34" s="261">
        <v>10</v>
      </c>
      <c r="B34" s="182" t="s">
        <v>50</v>
      </c>
      <c r="C34" s="38"/>
      <c r="D34" s="40"/>
      <c r="E34" s="169"/>
      <c r="F34" s="169"/>
      <c r="G34" s="183"/>
      <c r="H34" s="171"/>
      <c r="I34" s="171"/>
      <c r="J34" s="184"/>
      <c r="K34" s="184"/>
      <c r="L34" s="171"/>
      <c r="M34" s="41"/>
      <c r="N34" s="183"/>
      <c r="O34" s="41"/>
      <c r="P34" s="184"/>
      <c r="Q34" s="42"/>
      <c r="R34" s="171"/>
      <c r="S34" s="170"/>
      <c r="T34" s="41"/>
      <c r="U34" s="185"/>
      <c r="V34" s="183"/>
      <c r="W34" s="183"/>
      <c r="X34" s="184"/>
      <c r="Y34" s="170"/>
      <c r="Z34" s="183"/>
      <c r="AA34" s="186"/>
      <c r="AB34" s="187"/>
      <c r="AC34" s="188"/>
      <c r="AD34" s="189"/>
      <c r="AE34" s="3">
        <v>28.708000000000002</v>
      </c>
      <c r="AF34" s="14"/>
    </row>
    <row r="35" spans="1:32" ht="48.75" customHeight="1">
      <c r="A35" s="256"/>
      <c r="B35" s="138" t="s">
        <v>27</v>
      </c>
      <c r="C35" s="47">
        <f>D35+O35+T35</f>
        <v>13.297</v>
      </c>
      <c r="D35" s="48">
        <f>E35+H35+I35+J35+K35+N35</f>
        <v>5.228000000000001</v>
      </c>
      <c r="E35" s="139">
        <v>2.827</v>
      </c>
      <c r="F35" s="140"/>
      <c r="G35" s="141"/>
      <c r="H35" s="142">
        <v>0.217</v>
      </c>
      <c r="I35" s="142">
        <v>0.416</v>
      </c>
      <c r="J35" s="142">
        <v>0.264</v>
      </c>
      <c r="K35" s="141">
        <v>1.32</v>
      </c>
      <c r="L35" s="141"/>
      <c r="M35" s="50"/>
      <c r="N35" s="142">
        <v>0.184</v>
      </c>
      <c r="O35" s="49">
        <f>Q35+R35+S35</f>
        <v>3.242</v>
      </c>
      <c r="P35" s="142"/>
      <c r="Q35" s="50">
        <v>0.53</v>
      </c>
      <c r="R35" s="142">
        <v>0.772</v>
      </c>
      <c r="S35" s="141">
        <v>1.94</v>
      </c>
      <c r="T35" s="49">
        <f>U35+V35+W35+X35</f>
        <v>4.827</v>
      </c>
      <c r="U35" s="143">
        <v>2.936</v>
      </c>
      <c r="V35" s="141">
        <v>1.62</v>
      </c>
      <c r="W35" s="141">
        <v>0.26</v>
      </c>
      <c r="X35" s="142">
        <v>0.011</v>
      </c>
      <c r="Y35" s="141">
        <f>Z35+AA35+AB35</f>
        <v>4.3999999999999995</v>
      </c>
      <c r="Z35" s="142">
        <v>2.9</v>
      </c>
      <c r="AA35" s="141">
        <v>1.28</v>
      </c>
      <c r="AB35" s="144">
        <v>0.22</v>
      </c>
      <c r="AC35" s="144">
        <v>0.75</v>
      </c>
      <c r="AD35" s="52">
        <f>AC35+Y35+C35</f>
        <v>18.447</v>
      </c>
      <c r="AE35" s="4">
        <v>28.228</v>
      </c>
      <c r="AF35" s="14">
        <f>AD35/AE37*100</f>
        <v>111.88136826783115</v>
      </c>
    </row>
    <row r="36" spans="1:32" ht="55.5" customHeight="1">
      <c r="A36" s="267"/>
      <c r="B36" s="177" t="s">
        <v>28</v>
      </c>
      <c r="C36" s="53">
        <f>D36+O36+T36</f>
        <v>12.767</v>
      </c>
      <c r="D36" s="54">
        <f>E36+H36+I36+J36+K36+N36</f>
        <v>5.228000000000001</v>
      </c>
      <c r="E36" s="178">
        <v>2.827</v>
      </c>
      <c r="F36" s="206"/>
      <c r="G36" s="179"/>
      <c r="H36" s="180">
        <v>0.217</v>
      </c>
      <c r="I36" s="180">
        <v>0.416</v>
      </c>
      <c r="J36" s="180">
        <v>0.264</v>
      </c>
      <c r="K36" s="179">
        <v>1.32</v>
      </c>
      <c r="L36" s="179"/>
      <c r="M36" s="56"/>
      <c r="N36" s="180">
        <v>0.184</v>
      </c>
      <c r="O36" s="55">
        <f>R36+S36</f>
        <v>2.7119999999999997</v>
      </c>
      <c r="P36" s="180"/>
      <c r="Q36" s="56"/>
      <c r="R36" s="180">
        <v>0.772</v>
      </c>
      <c r="S36" s="179">
        <v>1.94</v>
      </c>
      <c r="T36" s="55">
        <f>U36+V36+W36+X36</f>
        <v>4.827</v>
      </c>
      <c r="U36" s="181">
        <v>2.936</v>
      </c>
      <c r="V36" s="179">
        <v>1.62</v>
      </c>
      <c r="W36" s="179">
        <v>0.26</v>
      </c>
      <c r="X36" s="180">
        <v>0.011</v>
      </c>
      <c r="Y36" s="179">
        <f>Z36+AA36+AB36</f>
        <v>4.3999999999999995</v>
      </c>
      <c r="Z36" s="180">
        <v>2.9</v>
      </c>
      <c r="AA36" s="179">
        <v>1.28</v>
      </c>
      <c r="AB36" s="232">
        <v>0.22</v>
      </c>
      <c r="AC36" s="232">
        <v>0.75</v>
      </c>
      <c r="AD36" s="58">
        <f>AC36+Y36+C36</f>
        <v>17.916999999999998</v>
      </c>
      <c r="AF36" s="14">
        <f>AD36/AE38*100</f>
        <v>111.92528735632183</v>
      </c>
    </row>
    <row r="37" spans="1:32" ht="171" customHeight="1">
      <c r="A37" s="234">
        <v>11</v>
      </c>
      <c r="B37" s="168" t="s">
        <v>69</v>
      </c>
      <c r="C37" s="47">
        <f>D37+O37+T37</f>
        <v>15.796999999999999</v>
      </c>
      <c r="D37" s="48">
        <f>E37+F37+H37+I37+J37+K37+N37</f>
        <v>8.258</v>
      </c>
      <c r="E37" s="139">
        <v>2.827</v>
      </c>
      <c r="F37" s="140">
        <v>4.35</v>
      </c>
      <c r="G37" s="141"/>
      <c r="H37" s="142">
        <v>0.217</v>
      </c>
      <c r="I37" s="142">
        <v>0.416</v>
      </c>
      <c r="J37" s="142">
        <v>0.264</v>
      </c>
      <c r="K37" s="141"/>
      <c r="L37" s="141"/>
      <c r="M37" s="50"/>
      <c r="N37" s="142">
        <v>0.184</v>
      </c>
      <c r="O37" s="49">
        <f>R37+S37</f>
        <v>2.7119999999999997</v>
      </c>
      <c r="P37" s="142"/>
      <c r="Q37" s="50"/>
      <c r="R37" s="142">
        <v>0.772</v>
      </c>
      <c r="S37" s="141">
        <v>1.94</v>
      </c>
      <c r="T37" s="49">
        <f>U37+V37+W37+X37</f>
        <v>4.827</v>
      </c>
      <c r="U37" s="143">
        <v>2.936</v>
      </c>
      <c r="V37" s="141">
        <v>1.62</v>
      </c>
      <c r="W37" s="141">
        <v>0.26</v>
      </c>
      <c r="X37" s="142">
        <v>0.011</v>
      </c>
      <c r="Y37" s="207">
        <f>Z37+AA37+AB37</f>
        <v>4.3999999999999995</v>
      </c>
      <c r="Z37" s="208">
        <v>2.9</v>
      </c>
      <c r="AA37" s="207">
        <v>1.28</v>
      </c>
      <c r="AB37" s="113">
        <v>0.22</v>
      </c>
      <c r="AC37" s="113">
        <v>0.75</v>
      </c>
      <c r="AD37" s="209">
        <f>AC37+Y37+C37</f>
        <v>20.947</v>
      </c>
      <c r="AE37" s="3">
        <v>16.488</v>
      </c>
      <c r="AF37" s="13">
        <f>AD37/AE39*100</f>
        <v>104.31772908366534</v>
      </c>
    </row>
    <row r="38" spans="1:32" ht="140.25" customHeight="1">
      <c r="A38" s="261">
        <v>12</v>
      </c>
      <c r="B38" s="182" t="s">
        <v>57</v>
      </c>
      <c r="C38" s="38"/>
      <c r="D38" s="40"/>
      <c r="E38" s="210"/>
      <c r="F38" s="210"/>
      <c r="G38" s="211"/>
      <c r="H38" s="210"/>
      <c r="I38" s="210"/>
      <c r="J38" s="183"/>
      <c r="K38" s="184"/>
      <c r="L38" s="184"/>
      <c r="M38" s="184"/>
      <c r="N38" s="184"/>
      <c r="O38" s="41"/>
      <c r="P38" s="183"/>
      <c r="Q38" s="42"/>
      <c r="R38" s="184"/>
      <c r="S38" s="184"/>
      <c r="T38" s="41"/>
      <c r="U38" s="184"/>
      <c r="V38" s="183"/>
      <c r="W38" s="183"/>
      <c r="X38" s="184"/>
      <c r="Y38" s="185"/>
      <c r="Z38" s="184"/>
      <c r="AA38" s="212"/>
      <c r="AB38" s="184"/>
      <c r="AC38" s="42"/>
      <c r="AD38" s="46"/>
      <c r="AE38" s="4">
        <v>16.008</v>
      </c>
      <c r="AF38" s="14"/>
    </row>
    <row r="39" spans="1:32" ht="27.75" customHeight="1">
      <c r="A39" s="256"/>
      <c r="B39" s="138" t="s">
        <v>27</v>
      </c>
      <c r="C39" s="47">
        <f>D39+O39+T39</f>
        <v>10.9</v>
      </c>
      <c r="D39" s="48">
        <f>E39+H39+I39+J39+K39+N39</f>
        <v>2.8310000000000004</v>
      </c>
      <c r="E39" s="139">
        <v>0.43</v>
      </c>
      <c r="F39" s="139"/>
      <c r="G39" s="140"/>
      <c r="H39" s="139">
        <v>0.217</v>
      </c>
      <c r="I39" s="139">
        <v>0.416</v>
      </c>
      <c r="J39" s="142">
        <v>0.264</v>
      </c>
      <c r="K39" s="141">
        <v>1.32</v>
      </c>
      <c r="L39" s="142"/>
      <c r="M39" s="142"/>
      <c r="N39" s="142">
        <v>0.184</v>
      </c>
      <c r="O39" s="49">
        <f>Q39+R39+S39</f>
        <v>3.242</v>
      </c>
      <c r="P39" s="142"/>
      <c r="Q39" s="50">
        <v>0.53</v>
      </c>
      <c r="R39" s="142">
        <v>0.772</v>
      </c>
      <c r="S39" s="141">
        <v>1.94</v>
      </c>
      <c r="T39" s="49">
        <f>U39+V39+W39+X39</f>
        <v>4.827</v>
      </c>
      <c r="U39" s="142">
        <v>2.936</v>
      </c>
      <c r="V39" s="141">
        <v>1.62</v>
      </c>
      <c r="W39" s="141">
        <v>0.26</v>
      </c>
      <c r="X39" s="142">
        <v>0.011</v>
      </c>
      <c r="Y39" s="141">
        <f>Z39+AA39+AB39</f>
        <v>4.3999999999999995</v>
      </c>
      <c r="Z39" s="142">
        <v>2.9</v>
      </c>
      <c r="AA39" s="141">
        <v>1.28</v>
      </c>
      <c r="AB39" s="144">
        <v>0.22</v>
      </c>
      <c r="AC39" s="144">
        <v>0.75</v>
      </c>
      <c r="AD39" s="52">
        <f>AC39+Y39+C39</f>
        <v>16.05</v>
      </c>
      <c r="AE39" s="4">
        <v>20.08</v>
      </c>
      <c r="AF39" s="14">
        <f>AD39/AE41*100</f>
        <v>112.21422079284066</v>
      </c>
    </row>
    <row r="40" spans="1:32" ht="65.25" customHeight="1">
      <c r="A40" s="256"/>
      <c r="B40" s="145" t="s">
        <v>28</v>
      </c>
      <c r="C40" s="146">
        <f>D40+O40+T40</f>
        <v>10.370000000000001</v>
      </c>
      <c r="D40" s="147">
        <f>E40+H40+I40+J40+K40+N40</f>
        <v>2.8310000000000004</v>
      </c>
      <c r="E40" s="148">
        <v>0.43</v>
      </c>
      <c r="F40" s="148"/>
      <c r="G40" s="149"/>
      <c r="H40" s="148">
        <v>0.217</v>
      </c>
      <c r="I40" s="148">
        <v>0.416</v>
      </c>
      <c r="J40" s="151">
        <v>0.264</v>
      </c>
      <c r="K40" s="150">
        <v>1.32</v>
      </c>
      <c r="L40" s="151"/>
      <c r="M40" s="151"/>
      <c r="N40" s="151">
        <v>0.184</v>
      </c>
      <c r="O40" s="153">
        <f>R40+S40</f>
        <v>2.7119999999999997</v>
      </c>
      <c r="P40" s="151"/>
      <c r="Q40" s="152"/>
      <c r="R40" s="151">
        <v>0.772</v>
      </c>
      <c r="S40" s="150">
        <v>1.94</v>
      </c>
      <c r="T40" s="153">
        <f>U40+V40+W40+X40</f>
        <v>4.827</v>
      </c>
      <c r="U40" s="151">
        <v>2.936</v>
      </c>
      <c r="V40" s="150">
        <v>1.62</v>
      </c>
      <c r="W40" s="150">
        <v>0.26</v>
      </c>
      <c r="X40" s="151">
        <v>0.011</v>
      </c>
      <c r="Y40" s="150">
        <f>Z40+AA40+AB40</f>
        <v>4.3999999999999995</v>
      </c>
      <c r="Z40" s="151">
        <v>2.9</v>
      </c>
      <c r="AA40" s="150">
        <v>1.28</v>
      </c>
      <c r="AB40" s="155">
        <v>0.22</v>
      </c>
      <c r="AC40" s="155">
        <v>0.75</v>
      </c>
      <c r="AD40" s="156">
        <f>AC40+Y40+C40</f>
        <v>15.52</v>
      </c>
      <c r="AE40" s="15"/>
      <c r="AF40" s="14">
        <f>AD40/AE42*100</f>
        <v>112.27664038197207</v>
      </c>
    </row>
    <row r="41" spans="1:32" ht="168" customHeight="1">
      <c r="A41" s="213">
        <v>13</v>
      </c>
      <c r="B41" s="115" t="s">
        <v>65</v>
      </c>
      <c r="C41" s="116">
        <f>D41+O41+T41</f>
        <v>45.480999999999995</v>
      </c>
      <c r="D41" s="117">
        <f>E41+F41+H41+I41+J41+K41+L41+N41</f>
        <v>37.94199999999999</v>
      </c>
      <c r="E41" s="118">
        <v>2.827</v>
      </c>
      <c r="F41" s="116">
        <v>21.52</v>
      </c>
      <c r="G41" s="119"/>
      <c r="H41" s="118">
        <v>0.217</v>
      </c>
      <c r="I41" s="118">
        <v>0.416</v>
      </c>
      <c r="J41" s="121">
        <v>2.758</v>
      </c>
      <c r="K41" s="120">
        <v>1.32</v>
      </c>
      <c r="L41" s="120">
        <v>8.7</v>
      </c>
      <c r="M41" s="121"/>
      <c r="N41" s="121">
        <v>0.184</v>
      </c>
      <c r="O41" s="123">
        <f>R41+S41</f>
        <v>2.7119999999999997</v>
      </c>
      <c r="P41" s="121"/>
      <c r="Q41" s="122"/>
      <c r="R41" s="121">
        <v>0.772</v>
      </c>
      <c r="S41" s="120">
        <v>1.94</v>
      </c>
      <c r="T41" s="123">
        <f>U41+V41+W41+X41</f>
        <v>4.827</v>
      </c>
      <c r="U41" s="121">
        <v>2.936</v>
      </c>
      <c r="V41" s="120">
        <v>1.62</v>
      </c>
      <c r="W41" s="120">
        <v>0.26</v>
      </c>
      <c r="X41" s="121">
        <v>0.011</v>
      </c>
      <c r="Y41" s="214">
        <f>Z41+AA41+AB41</f>
        <v>5.6</v>
      </c>
      <c r="Z41" s="121">
        <v>3.7</v>
      </c>
      <c r="AA41" s="121">
        <v>1.68</v>
      </c>
      <c r="AB41" s="121">
        <v>0.22</v>
      </c>
      <c r="AC41" s="122">
        <v>0.75</v>
      </c>
      <c r="AD41" s="126">
        <f>AC41+Y41+C41</f>
        <v>51.830999999999996</v>
      </c>
      <c r="AE41" s="2">
        <v>14.303</v>
      </c>
      <c r="AF41" s="13">
        <f>AD41/AE43*100</f>
        <v>109.67202708421497</v>
      </c>
    </row>
    <row r="42" spans="1:32" ht="150" customHeight="1">
      <c r="A42" s="215">
        <v>14</v>
      </c>
      <c r="B42" s="216" t="s">
        <v>64</v>
      </c>
      <c r="C42" s="217">
        <f>D42+O42+T42</f>
        <v>36.781</v>
      </c>
      <c r="D42" s="218">
        <f>E42+F42+H42+I42+J42+K42+N42</f>
        <v>29.242</v>
      </c>
      <c r="E42" s="219">
        <v>2.827</v>
      </c>
      <c r="F42" s="217">
        <v>21.52</v>
      </c>
      <c r="G42" s="220"/>
      <c r="H42" s="219">
        <v>0.217</v>
      </c>
      <c r="I42" s="219">
        <v>0.416</v>
      </c>
      <c r="J42" s="221">
        <v>2.758</v>
      </c>
      <c r="K42" s="222">
        <v>1.32</v>
      </c>
      <c r="L42" s="221"/>
      <c r="M42" s="221"/>
      <c r="N42" s="221">
        <v>0.184</v>
      </c>
      <c r="O42" s="223">
        <f>R42+S42</f>
        <v>2.7119999999999997</v>
      </c>
      <c r="P42" s="221"/>
      <c r="Q42" s="224"/>
      <c r="R42" s="221">
        <v>0.772</v>
      </c>
      <c r="S42" s="222">
        <v>1.94</v>
      </c>
      <c r="T42" s="223">
        <f>U42+V42+W42+X42</f>
        <v>4.827</v>
      </c>
      <c r="U42" s="221">
        <v>2.936</v>
      </c>
      <c r="V42" s="222">
        <v>1.62</v>
      </c>
      <c r="W42" s="222">
        <v>0.26</v>
      </c>
      <c r="X42" s="221">
        <v>0.011</v>
      </c>
      <c r="Y42" s="225">
        <f>Z42+AA42+AB42</f>
        <v>5.6</v>
      </c>
      <c r="Z42" s="221">
        <v>3.7</v>
      </c>
      <c r="AA42" s="221">
        <v>1.68</v>
      </c>
      <c r="AB42" s="221">
        <v>0.22</v>
      </c>
      <c r="AC42" s="224">
        <v>0.75</v>
      </c>
      <c r="AD42" s="226">
        <f>AC42+Y42+C42</f>
        <v>43.131</v>
      </c>
      <c r="AE42" s="1">
        <v>13.823</v>
      </c>
      <c r="AF42" s="13">
        <f>AD42/AE44*100</f>
        <v>109.60864040660736</v>
      </c>
    </row>
    <row r="43" ht="105.75" customHeight="1">
      <c r="AE43" s="6">
        <v>47.26</v>
      </c>
    </row>
    <row r="44" ht="117.75" customHeight="1">
      <c r="AE44" s="7">
        <v>39.35</v>
      </c>
    </row>
    <row r="45" ht="147.75" customHeight="1"/>
    <row r="46" ht="150" customHeight="1"/>
    <row r="47" ht="133.5" customHeight="1"/>
    <row r="49" ht="123.75" customHeight="1"/>
    <row r="50" ht="33.75" customHeight="1"/>
    <row r="51" ht="38.25" customHeight="1"/>
    <row r="52" ht="104.25" customHeight="1"/>
    <row r="53" ht="29.25" customHeight="1"/>
    <row r="54" ht="26.25" customHeight="1"/>
    <row r="55" ht="99" customHeight="1"/>
  </sheetData>
  <sheetProtection/>
  <mergeCells count="46">
    <mergeCell ref="W4:W5"/>
    <mergeCell ref="A1:AD1"/>
    <mergeCell ref="T3:T5"/>
    <mergeCell ref="Y2:Y5"/>
    <mergeCell ref="A10:A12"/>
    <mergeCell ref="Z2:AB2"/>
    <mergeCell ref="A31:A33"/>
    <mergeCell ref="A19:A21"/>
    <mergeCell ref="A25:A27"/>
    <mergeCell ref="A28:A30"/>
    <mergeCell ref="J4:J5"/>
    <mergeCell ref="AB3:AB5"/>
    <mergeCell ref="S4:S5"/>
    <mergeCell ref="A7:A9"/>
    <mergeCell ref="P3:S3"/>
    <mergeCell ref="A16:A18"/>
    <mergeCell ref="A38:A40"/>
    <mergeCell ref="AA3:AA5"/>
    <mergeCell ref="V4:V5"/>
    <mergeCell ref="F4:F5"/>
    <mergeCell ref="G4:G5"/>
    <mergeCell ref="D3:D5"/>
    <mergeCell ref="N4:N5"/>
    <mergeCell ref="P4:P5"/>
    <mergeCell ref="C2:C5"/>
    <mergeCell ref="O3:O5"/>
    <mergeCell ref="A34:A36"/>
    <mergeCell ref="M4:M5"/>
    <mergeCell ref="K4:K5"/>
    <mergeCell ref="L4:L5"/>
    <mergeCell ref="A2:A5"/>
    <mergeCell ref="B2:B5"/>
    <mergeCell ref="D2:X2"/>
    <mergeCell ref="Q4:Q5"/>
    <mergeCell ref="R4:R5"/>
    <mergeCell ref="H4:I4"/>
    <mergeCell ref="A22:A24"/>
    <mergeCell ref="X4:X5"/>
    <mergeCell ref="AC2:AC5"/>
    <mergeCell ref="AD2:AD5"/>
    <mergeCell ref="Z3:Z5"/>
    <mergeCell ref="E4:E5"/>
    <mergeCell ref="A13:A15"/>
    <mergeCell ref="U4:U5"/>
    <mergeCell ref="E3:N3"/>
    <mergeCell ref="U3:X3"/>
  </mergeCells>
  <printOptions horizontalCentered="1"/>
  <pageMargins left="1.141732283464567" right="0.5511811023622047" top="0.2755905511811024" bottom="0.31496062992125984" header="0.5118110236220472" footer="0.2362204724409449"/>
  <pageSetup fitToHeight="0" fitToWidth="1"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Iluakev</dc:creator>
  <cp:keywords/>
  <dc:description/>
  <cp:lastModifiedBy>Iluakev</cp:lastModifiedBy>
  <cp:lastPrinted>2010-11-12T09:08:14Z</cp:lastPrinted>
  <dcterms:created xsi:type="dcterms:W3CDTF">2007-10-23T07:20:01Z</dcterms:created>
  <dcterms:modified xsi:type="dcterms:W3CDTF">2010-12-01T09:22:57Z</dcterms:modified>
  <cp:category/>
  <cp:version/>
  <cp:contentType/>
  <cp:contentStatus/>
</cp:coreProperties>
</file>